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15" yWindow="-345" windowWidth="11280" windowHeight="11760"/>
  </bookViews>
  <sheets>
    <sheet name="TFU 4th qtr 2020" sheetId="23" r:id="rId1"/>
    <sheet name="TFU 3rd qtr 2020" sheetId="22" state="hidden" r:id="rId2"/>
    <sheet name="TFU 2nd qtr 2020" sheetId="21" state="hidden" r:id="rId3"/>
    <sheet name="TFU 1st qtr 2020" sheetId="20" state="hidden" r:id="rId4"/>
  </sheets>
  <calcPr calcId="162913"/>
</workbook>
</file>

<file path=xl/calcChain.xml><?xml version="1.0" encoding="utf-8"?>
<calcChain xmlns="http://schemas.openxmlformats.org/spreadsheetml/2006/main">
  <c r="M13" i="23" l="1"/>
  <c r="M12" i="23"/>
  <c r="M11" i="23"/>
  <c r="M10" i="23" l="1"/>
  <c r="H10" i="23"/>
  <c r="K10" i="23"/>
  <c r="F10" i="23"/>
  <c r="M18" i="23"/>
  <c r="F18" i="23"/>
  <c r="F16" i="23" l="1"/>
  <c r="F17" i="23"/>
  <c r="F15" i="23"/>
  <c r="M17" i="23"/>
  <c r="M16" i="23"/>
  <c r="M15" i="23"/>
  <c r="M14" i="23"/>
  <c r="F14" i="23"/>
  <c r="H12" i="23" l="1"/>
  <c r="K12" i="23" s="1"/>
  <c r="F12" i="23"/>
  <c r="G11" i="23" l="1"/>
  <c r="F12" i="22" l="1"/>
  <c r="H12" i="22" l="1"/>
  <c r="G11" i="22" l="1"/>
  <c r="G10" i="22"/>
  <c r="K13" i="22" l="1"/>
  <c r="K12" i="22"/>
  <c r="K10" i="22"/>
  <c r="F10" i="22"/>
  <c r="F12" i="21" l="1"/>
  <c r="H14" i="21"/>
  <c r="K13" i="21" l="1"/>
  <c r="G13" i="21"/>
  <c r="K12" i="21" l="1"/>
  <c r="G12" i="21"/>
  <c r="K14" i="21" l="1"/>
  <c r="H10" i="21"/>
  <c r="K10" i="21" s="1"/>
  <c r="F10" i="21"/>
  <c r="H12" i="20" l="1"/>
  <c r="K12" i="20" s="1"/>
  <c r="H14" i="20"/>
  <c r="K11" i="20" l="1"/>
  <c r="K16" i="20"/>
  <c r="K14" i="20"/>
  <c r="K13" i="20"/>
  <c r="F14" i="20"/>
  <c r="G16" i="20" l="1"/>
  <c r="G13" i="20"/>
  <c r="F12" i="20"/>
  <c r="G11" i="20"/>
  <c r="F11" i="20"/>
  <c r="G10" i="20"/>
  <c r="F10" i="20"/>
</calcChain>
</file>

<file path=xl/sharedStrings.xml><?xml version="1.0" encoding="utf-8"?>
<sst xmlns="http://schemas.openxmlformats.org/spreadsheetml/2006/main" count="167" uniqueCount="65">
  <si>
    <t>FDP Form 6 - Trust Fund Utilization</t>
  </si>
  <si>
    <t>CONSOLIDATED QUARTERLY REPORT ON GOVERNMENT PROJECTS, PROGRAMS or ACTIVITIES</t>
  </si>
  <si>
    <t>Pangasinan, Municipality of Asingan</t>
  </si>
  <si>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</si>
  <si>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</si>
  <si>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</si>
  <si>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</si>
  <si>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</si>
  <si>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</si>
  <si>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</si>
  <si>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Total Cost Incurred to Date</t>
  </si>
  <si>
    <t>No. of Extensions, if any</t>
  </si>
  <si>
    <t>Remarks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</si>
  <si>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</si>
  <si>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</si>
  <si>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</si>
  <si>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Municipal Accountant</t>
  </si>
  <si>
    <t>AGENCY</t>
  </si>
  <si>
    <t>Municipal Mayor</t>
  </si>
  <si>
    <t>ENGR. CARLOS F. LOPEZ, JR.</t>
  </si>
  <si>
    <t>Macalong, Asingan, Pangasinan</t>
  </si>
  <si>
    <t>NCDC</t>
  </si>
  <si>
    <t>Construction of Box Culvert, Repair/Dredging and Rehabilitation of Drainage Canal at Brgy. Domanpot, Asingan, Pangasinan.</t>
  </si>
  <si>
    <t>Domanpot, Asingan, Pangasinan</t>
  </si>
  <si>
    <t>10/11/2019</t>
  </si>
  <si>
    <t>TF - LDRRMF</t>
  </si>
  <si>
    <t>Construction/ repair . Dredging and Rehabilitation of Drainage Canal at Poblacion West Asingan Pangasinan</t>
  </si>
  <si>
    <t>Poblacion West, Asingan, Pangasinan</t>
  </si>
  <si>
    <t>Asingan, Pangasinan</t>
  </si>
  <si>
    <t>Construction of National Child Development Center at Macalong, Asingan, Pangasinan</t>
  </si>
  <si>
    <t>Construction of Farm to Market Road at Brgy. Carosucan Norte, Asingan, Pangasinan (Excise Tax)</t>
  </si>
  <si>
    <t>Carosucan Norte, Asingan, Pangasinan</t>
  </si>
  <si>
    <t>12/3/2019</t>
  </si>
  <si>
    <t>Excise Tax</t>
  </si>
  <si>
    <t>Construction of Farm to Market Road and Stone Masonry at Brgy. Carosucan Sur, Asingan, Pangasinan (excise tax under LBM#76)</t>
  </si>
  <si>
    <t>Carosucan Sur, Asingan, Pangasinan</t>
  </si>
  <si>
    <t>FOR THE 1st QUARTER, CY 2020</t>
  </si>
  <si>
    <t>Rehabilitation for the Material Recovery Facility of Asingan, Pangasinan (Funds from DENR-EMB)</t>
  </si>
  <si>
    <t>DENR-EMB (not yet started)</t>
  </si>
  <si>
    <t>To recognized CM from Department of Agriculture RO1 for the Enhancing Innovative Family Enterprise Development (IFED) on Improved Chicken Production</t>
  </si>
  <si>
    <t>DA - IFED (delivery was suspended due to Lockdown)</t>
  </si>
  <si>
    <t>FOR THE 2nd QUARTER, CY 2020</t>
  </si>
  <si>
    <t>Social Amelioration program 2020 - 1st tranche</t>
  </si>
  <si>
    <t>Senior Citizen Social Pension for 1st &amp; 2nd Qtr 2020</t>
  </si>
  <si>
    <t>DSWD - RO1</t>
  </si>
  <si>
    <t>DA - IFED (staggard delivery of feeds)</t>
  </si>
  <si>
    <t>FOR THE 3rd QUARTER, CY 2020</t>
  </si>
  <si>
    <t>To C/A of wages/stipend of 525 TUPAD recipients</t>
  </si>
  <si>
    <t>DOLE - TUPAD</t>
  </si>
  <si>
    <t>DENR-EMB</t>
  </si>
  <si>
    <t>FOR THE 4th QUARTER, CY 2020</t>
  </si>
  <si>
    <t>CONSTRUCTION OF DRAINAGE CANAL IN BRGY. MCALONG - DOMANPOT</t>
  </si>
  <si>
    <t>UPGRADING OF COLDIT - SAN VICENTE ROAD IN BRGY. COLDIT AND SAN VICENTE WEST</t>
  </si>
  <si>
    <t>UPGRADING OF PUGONG ROAD IN BARANGAY ARISTON EAST</t>
  </si>
  <si>
    <t>CONSTRUCTION OF LINED CANAL &amp; BOX CULVERT IN ZONE 1 OF BRGY. MACALONG</t>
  </si>
  <si>
    <t>MACALONG - DOMANPOT, ASINGAN, PANGASINAN</t>
  </si>
  <si>
    <t>BRGY. COLDIT - SAN VICENTE WEST, ASINGAN, PANGASINAN</t>
  </si>
  <si>
    <t>SITIO PUGONG, BRGY. ARISTON EAST, ASINGAN, PANGASINAN</t>
  </si>
  <si>
    <t>ZONE 1, BRGY. MACALONG, ASINGAN, PANGASINAN</t>
  </si>
  <si>
    <t>AM2020</t>
  </si>
  <si>
    <t xml:space="preserve">Concreting of farm to market road at Carosucan Norte-Carosucan Sur, Asingan, Pangasinan </t>
  </si>
  <si>
    <t>Carosucan Norte - Carosucan Sur, Asingan, Pangasinan</t>
  </si>
  <si>
    <t>Excise Tax (LBM#79)</t>
  </si>
  <si>
    <t>Rehabilitation of Asingan Triage and Isolation Facility at Macalong, Asingan, Pangasinan</t>
  </si>
  <si>
    <t>DOE - TeaM 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</si>
</sst>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8"/>
      <color rgb="FF00206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43" fontId="3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9" fontId="3" fillId="0" borderId="1" xfId="2" applyFont="1" applyFill="1" applyBorder="1" applyAlignment="1">
      <alignment horizontal="center" vertical="center" wrapText="1"/>
    </xf>
    <xf numFmtId="43" fontId="3" fillId="0" borderId="0" xfId="1" applyFont="1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1" xfId="3" applyFont="1" applyFill="1" applyBorder="1" applyAlignment="1">
      <alignment horizontal="left" vertical="center" wrapText="1"/>
    </xf>
    <xf numFmtId="14" fontId="3" fillId="0" borderId="1" xfId="0" quotePrefix="1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vertical="center" wrapText="1"/>
    </xf>
    <xf numFmtId="43" fontId="4" fillId="0" borderId="0" xfId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43" fontId="3" fillId="0" borderId="0" xfId="1" applyFont="1" applyFill="1"/>
    <xf numFmtId="14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/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43" fontId="4" fillId="0" borderId="0" xfId="1" applyFont="1" applyFill="1"/>
    <xf numFmtId="14" fontId="4" fillId="0" borderId="0" xfId="0" applyNumberFormat="1" applyFont="1" applyFill="1" applyAlignment="1">
      <alignment horizontal="center"/>
    </xf>
    <xf numFmtId="10" fontId="4" fillId="0" borderId="0" xfId="0" applyNumberFormat="1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quotePrefix="1" applyNumberFormat="1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43" fontId="6" fillId="0" borderId="0" xfId="1" applyFont="1" applyFill="1" applyAlignment="1">
      <alignment vertical="center" wrapText="1"/>
    </xf>
    <xf numFmtId="10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14" fontId="6" fillId="0" borderId="4" xfId="0" quotePrefix="1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9" fontId="6" fillId="0" borderId="4" xfId="2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C10" sqref="C10"/>
    </sheetView>
  </sheetViews>
  <sheetFormatPr defaultRowHeight="15" x14ac:dyDescent="0.25"/>
  <cols>
    <col min="1" max="1" width="32.28515625" style="18" customWidth="1"/>
    <col min="2" max="2" width="26.140625" style="55" hidden="1" customWidth="1"/>
    <col min="3" max="3" width="25.140625" style="18" customWidth="1"/>
    <col min="4" max="4" width="14.5703125" style="19" customWidth="1"/>
    <col min="5" max="5" width="14.5703125" style="20" customWidth="1"/>
    <col min="6" max="6" width="13.85546875" style="55" customWidth="1"/>
    <col min="7" max="7" width="15" style="55" customWidth="1"/>
    <col min="8" max="8" width="18.140625" style="19" customWidth="1"/>
    <col min="9" max="9" width="13" style="18" hidden="1" customWidth="1"/>
    <col min="10" max="10" width="15.85546875" style="55" customWidth="1"/>
    <col min="11" max="11" width="13.7109375" style="19" hidden="1" customWidth="1"/>
    <col min="12" max="12" width="14.28515625" style="21" hidden="1" customWidth="1"/>
    <col min="13" max="13" width="9.5703125" style="18" hidden="1" customWidth="1"/>
    <col min="14" max="18" width="0" style="18" hidden="1" customWidth="1"/>
    <col min="19" max="16384" width="9.140625" style="18"/>
  </cols>
  <sheetData>
    <row r="1" spans="1:13" x14ac:dyDescent="0.25">
      <c r="A1" s="18" t="s">
        <v>0</v>
      </c>
    </row>
    <row r="3" spans="1:13" x14ac:dyDescent="0.25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</row>
    <row r="4" spans="1:13" x14ac:dyDescent="0.25">
      <c r="A4" s="62" t="s">
        <v>50</v>
      </c>
      <c r="B4" s="62"/>
      <c r="C4" s="62"/>
      <c r="D4" s="62"/>
      <c r="E4" s="62"/>
      <c r="F4" s="62"/>
      <c r="G4" s="62"/>
      <c r="H4" s="62"/>
      <c r="I4" s="62"/>
      <c r="J4" s="62"/>
    </row>
    <row r="6" spans="1:13" x14ac:dyDescent="0.25">
      <c r="A6" s="18" t="s">
        <v>2</v>
      </c>
    </row>
    <row r="8" spans="1:13" s="11" customFormat="1" x14ac:dyDescent="0.25">
      <c r="A8" s="59" t="s">
        <v>3</v>
      </c>
      <c r="B8" s="59" t="s">
        <v>17</v>
      </c>
      <c r="C8" s="59" t="s">
        <v>4</v>
      </c>
      <c r="D8" s="63" t="s">
        <v>5</v>
      </c>
      <c r="E8" s="64" t="s">
        <v>6</v>
      </c>
      <c r="F8" s="59" t="s">
        <v>7</v>
      </c>
      <c r="G8" s="59" t="s">
        <v>8</v>
      </c>
      <c r="H8" s="59"/>
      <c r="I8" s="59" t="s">
        <v>11</v>
      </c>
      <c r="J8" s="59" t="s">
        <v>12</v>
      </c>
      <c r="K8" s="16"/>
      <c r="L8" s="14"/>
    </row>
    <row r="9" spans="1:13" s="11" customFormat="1" ht="30" x14ac:dyDescent="0.25">
      <c r="A9" s="59"/>
      <c r="B9" s="59"/>
      <c r="C9" s="59"/>
      <c r="D9" s="63"/>
      <c r="E9" s="64"/>
      <c r="F9" s="59"/>
      <c r="G9" s="54" t="s">
        <v>9</v>
      </c>
      <c r="H9" s="57" t="s">
        <v>10</v>
      </c>
      <c r="I9" s="59"/>
      <c r="J9" s="59"/>
      <c r="K9" s="16"/>
      <c r="L9" s="14"/>
    </row>
    <row r="10" spans="1:13" s="45" customFormat="1" ht="73.5" customHeight="1" x14ac:dyDescent="0.25">
      <c r="A10" s="23" t="s">
        <v>34</v>
      </c>
      <c r="B10" s="2"/>
      <c r="C10" s="2" t="s">
        <v>35</v>
      </c>
      <c r="D10" s="1">
        <v>2677815</v>
      </c>
      <c r="E10" s="13" t="s">
        <v>32</v>
      </c>
      <c r="F10" s="4">
        <f>E10+120</f>
        <v>43922</v>
      </c>
      <c r="G10" s="5">
        <v>1</v>
      </c>
      <c r="H10" s="1">
        <f>401672.25+2008361.25+267781.5</f>
        <v>2677815</v>
      </c>
      <c r="I10" s="2"/>
      <c r="J10" s="9" t="s">
        <v>33</v>
      </c>
      <c r="K10" s="6">
        <f>D10-H10</f>
        <v>0</v>
      </c>
      <c r="L10" s="15"/>
      <c r="M10" s="45">
        <f t="shared" ref="M10:M18" si="0">D10-H10</f>
        <v>0</v>
      </c>
    </row>
    <row r="11" spans="1:13" s="45" customFormat="1" ht="60" x14ac:dyDescent="0.25">
      <c r="A11" s="46" t="s">
        <v>39</v>
      </c>
      <c r="B11" s="9"/>
      <c r="C11" s="9" t="s">
        <v>28</v>
      </c>
      <c r="D11" s="39">
        <v>500000</v>
      </c>
      <c r="E11" s="53">
        <v>43993</v>
      </c>
      <c r="F11" s="40">
        <v>44196</v>
      </c>
      <c r="G11" s="42">
        <f>H11/D11</f>
        <v>0.98414516000000007</v>
      </c>
      <c r="H11" s="39">
        <v>492072.58</v>
      </c>
      <c r="I11" s="9"/>
      <c r="J11" s="9" t="s">
        <v>45</v>
      </c>
      <c r="K11" s="43"/>
      <c r="L11" s="44"/>
      <c r="M11" s="58">
        <f t="shared" si="0"/>
        <v>7927.4199999999837</v>
      </c>
    </row>
    <row r="12" spans="1:13" s="45" customFormat="1" ht="42" customHeight="1" x14ac:dyDescent="0.25">
      <c r="A12" s="46" t="s">
        <v>37</v>
      </c>
      <c r="B12" s="9"/>
      <c r="C12" s="9" t="s">
        <v>28</v>
      </c>
      <c r="D12" s="39">
        <v>500000</v>
      </c>
      <c r="E12" s="41">
        <v>44040</v>
      </c>
      <c r="F12" s="40">
        <f>E12+35</f>
        <v>44075</v>
      </c>
      <c r="G12" s="42">
        <v>1</v>
      </c>
      <c r="H12" s="39">
        <f>399712.07</f>
        <v>399712.07</v>
      </c>
      <c r="I12" s="9"/>
      <c r="J12" s="9" t="s">
        <v>49</v>
      </c>
      <c r="K12" s="43">
        <f>D12-H12</f>
        <v>100287.93</v>
      </c>
      <c r="L12" s="44"/>
      <c r="M12" s="58">
        <f t="shared" si="0"/>
        <v>100287.93</v>
      </c>
    </row>
    <row r="13" spans="1:13" s="45" customFormat="1" ht="42" customHeight="1" x14ac:dyDescent="0.25">
      <c r="A13" s="46" t="s">
        <v>63</v>
      </c>
      <c r="B13" s="9"/>
      <c r="C13" s="9" t="s">
        <v>20</v>
      </c>
      <c r="D13" s="39">
        <v>199845</v>
      </c>
      <c r="E13" s="41">
        <v>44118</v>
      </c>
      <c r="F13" s="40">
        <v>44139</v>
      </c>
      <c r="G13" s="42">
        <v>1</v>
      </c>
      <c r="H13" s="39">
        <v>199845</v>
      </c>
      <c r="I13" s="9"/>
      <c r="J13" s="9" t="s">
        <v>64</v>
      </c>
      <c r="K13" s="43"/>
      <c r="L13" s="44"/>
      <c r="M13" s="45">
        <f t="shared" si="0"/>
        <v>0</v>
      </c>
    </row>
    <row r="14" spans="1:13" s="45" customFormat="1" ht="42" customHeight="1" x14ac:dyDescent="0.25">
      <c r="A14" s="46" t="s">
        <v>51</v>
      </c>
      <c r="B14" s="9"/>
      <c r="C14" s="9" t="s">
        <v>55</v>
      </c>
      <c r="D14" s="39">
        <v>3998766.72</v>
      </c>
      <c r="E14" s="41">
        <v>44131</v>
      </c>
      <c r="F14" s="40">
        <f>E14+100</f>
        <v>44231</v>
      </c>
      <c r="G14" s="42">
        <v>1</v>
      </c>
      <c r="H14" s="39">
        <v>3598890.05</v>
      </c>
      <c r="I14" s="9"/>
      <c r="J14" s="9" t="s">
        <v>59</v>
      </c>
      <c r="K14" s="43"/>
      <c r="L14" s="44"/>
      <c r="M14" s="58">
        <f t="shared" si="0"/>
        <v>399876.67000000039</v>
      </c>
    </row>
    <row r="15" spans="1:13" s="45" customFormat="1" ht="42" customHeight="1" x14ac:dyDescent="0.25">
      <c r="A15" s="46" t="s">
        <v>52</v>
      </c>
      <c r="B15" s="9"/>
      <c r="C15" s="9" t="s">
        <v>56</v>
      </c>
      <c r="D15" s="39">
        <v>2998931.85</v>
      </c>
      <c r="E15" s="41">
        <v>44131</v>
      </c>
      <c r="F15" s="40">
        <f>E15+45</f>
        <v>44176</v>
      </c>
      <c r="G15" s="42">
        <v>1</v>
      </c>
      <c r="H15" s="39">
        <v>2699038.67</v>
      </c>
      <c r="I15" s="9"/>
      <c r="J15" s="9" t="s">
        <v>59</v>
      </c>
      <c r="K15" s="43"/>
      <c r="L15" s="44"/>
      <c r="M15" s="58">
        <f t="shared" si="0"/>
        <v>299893.18000000017</v>
      </c>
    </row>
    <row r="16" spans="1:13" s="45" customFormat="1" ht="42" customHeight="1" x14ac:dyDescent="0.25">
      <c r="A16" s="46" t="s">
        <v>53</v>
      </c>
      <c r="B16" s="9"/>
      <c r="C16" s="9" t="s">
        <v>57</v>
      </c>
      <c r="D16" s="39">
        <v>2998658.73</v>
      </c>
      <c r="E16" s="41">
        <v>44131</v>
      </c>
      <c r="F16" s="40">
        <f>E16+45</f>
        <v>44176</v>
      </c>
      <c r="G16" s="42">
        <v>1</v>
      </c>
      <c r="H16" s="39">
        <v>2698792.86</v>
      </c>
      <c r="I16" s="9"/>
      <c r="J16" s="9" t="s">
        <v>59</v>
      </c>
      <c r="K16" s="43"/>
      <c r="L16" s="44"/>
      <c r="M16" s="58">
        <f t="shared" si="0"/>
        <v>299865.87000000011</v>
      </c>
    </row>
    <row r="17" spans="1:13" s="45" customFormat="1" ht="42" customHeight="1" x14ac:dyDescent="0.25">
      <c r="A17" s="46" t="s">
        <v>54</v>
      </c>
      <c r="B17" s="9"/>
      <c r="C17" s="9" t="s">
        <v>58</v>
      </c>
      <c r="D17" s="39">
        <v>1622182.53</v>
      </c>
      <c r="E17" s="41">
        <v>44131</v>
      </c>
      <c r="F17" s="40">
        <f>E17+70</f>
        <v>44201</v>
      </c>
      <c r="G17" s="42">
        <v>1</v>
      </c>
      <c r="H17" s="39">
        <v>1459964.28</v>
      </c>
      <c r="I17" s="9"/>
      <c r="J17" s="9" t="s">
        <v>59</v>
      </c>
      <c r="K17" s="43"/>
      <c r="L17" s="44"/>
      <c r="M17" s="58">
        <f t="shared" si="0"/>
        <v>162218.25</v>
      </c>
    </row>
    <row r="18" spans="1:13" s="3" customFormat="1" ht="36" x14ac:dyDescent="0.25">
      <c r="A18" s="46" t="s">
        <v>60</v>
      </c>
      <c r="B18" s="9"/>
      <c r="C18" s="9" t="s">
        <v>61</v>
      </c>
      <c r="D18" s="39">
        <v>946485</v>
      </c>
      <c r="E18" s="41">
        <v>44169</v>
      </c>
      <c r="F18" s="40">
        <f>E18+30</f>
        <v>44199</v>
      </c>
      <c r="G18" s="42">
        <v>1</v>
      </c>
      <c r="H18" s="39">
        <v>946485</v>
      </c>
      <c r="I18" s="9"/>
      <c r="J18" s="9" t="s">
        <v>62</v>
      </c>
      <c r="K18" s="43"/>
      <c r="L18" s="44"/>
      <c r="M18" s="45">
        <f t="shared" si="0"/>
        <v>0</v>
      </c>
    </row>
    <row r="20" spans="1:13" x14ac:dyDescent="0.25">
      <c r="A20" s="18" t="s">
        <v>13</v>
      </c>
    </row>
    <row r="21" spans="1:13" x14ac:dyDescent="0.25">
      <c r="A21" s="18" t="s">
        <v>14</v>
      </c>
    </row>
    <row r="24" spans="1:13" s="27" customFormat="1" x14ac:dyDescent="0.25">
      <c r="A24" s="60" t="s">
        <v>15</v>
      </c>
      <c r="B24" s="60"/>
      <c r="C24" s="60"/>
      <c r="D24" s="24"/>
      <c r="E24" s="25"/>
      <c r="F24" s="56"/>
      <c r="G24" s="56"/>
      <c r="H24" s="60" t="s">
        <v>19</v>
      </c>
      <c r="I24" s="60"/>
      <c r="J24" s="60"/>
      <c r="K24" s="24"/>
      <c r="L24" s="26"/>
    </row>
    <row r="25" spans="1:13" x14ac:dyDescent="0.25">
      <c r="A25" s="61" t="s">
        <v>16</v>
      </c>
      <c r="B25" s="61"/>
      <c r="C25" s="61"/>
      <c r="H25" s="61" t="s">
        <v>18</v>
      </c>
      <c r="I25" s="61"/>
      <c r="J25" s="61"/>
    </row>
  </sheetData>
  <sheetProtection password="C1B6" sheet="1" objects="1" scenarios="1"/>
  <sortState ref="A10:M18">
    <sortCondition ref="E10:E18"/>
  </sortState>
  <mergeCells count="15"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  <mergeCell ref="A24:C24"/>
    <mergeCell ref="H24:J24"/>
    <mergeCell ref="A25:C25"/>
    <mergeCell ref="H25:J25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D12" sqref="D12"/>
    </sheetView>
  </sheetViews>
  <sheetFormatPr defaultRowHeight="15" x14ac:dyDescent="0.25"/>
  <cols>
    <col min="1" max="1" width="32.28515625" style="18" customWidth="1"/>
    <col min="2" max="2" width="26.140625" style="36" hidden="1" customWidth="1"/>
    <col min="3" max="3" width="25.140625" style="18" customWidth="1"/>
    <col min="4" max="4" width="14.5703125" style="19" customWidth="1"/>
    <col min="5" max="5" width="14.5703125" style="20" customWidth="1"/>
    <col min="6" max="6" width="13.85546875" style="36" customWidth="1"/>
    <col min="7" max="7" width="15" style="36" customWidth="1"/>
    <col min="8" max="8" width="18.140625" style="19" customWidth="1"/>
    <col min="9" max="9" width="13" style="18" hidden="1" customWidth="1"/>
    <col min="10" max="10" width="15.85546875" style="36" customWidth="1"/>
    <col min="11" max="11" width="13.7109375" style="19" hidden="1" customWidth="1"/>
    <col min="12" max="12" width="14.28515625" style="21" hidden="1" customWidth="1"/>
    <col min="13" max="16384" width="9.140625" style="18"/>
  </cols>
  <sheetData>
    <row r="1" spans="1:12" x14ac:dyDescent="0.25">
      <c r="A1" s="18" t="s">
        <v>0</v>
      </c>
    </row>
    <row r="3" spans="1:12" x14ac:dyDescent="0.25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</row>
    <row r="4" spans="1:12" x14ac:dyDescent="0.25">
      <c r="A4" s="62" t="s">
        <v>46</v>
      </c>
      <c r="B4" s="62"/>
      <c r="C4" s="62"/>
      <c r="D4" s="62"/>
      <c r="E4" s="62"/>
      <c r="F4" s="62"/>
      <c r="G4" s="62"/>
      <c r="H4" s="62"/>
      <c r="I4" s="62"/>
      <c r="J4" s="62"/>
    </row>
    <row r="6" spans="1:12" x14ac:dyDescent="0.25">
      <c r="A6" s="18" t="s">
        <v>2</v>
      </c>
    </row>
    <row r="8" spans="1:12" s="11" customFormat="1" x14ac:dyDescent="0.25">
      <c r="A8" s="59" t="s">
        <v>3</v>
      </c>
      <c r="B8" s="59" t="s">
        <v>17</v>
      </c>
      <c r="C8" s="59" t="s">
        <v>4</v>
      </c>
      <c r="D8" s="63" t="s">
        <v>5</v>
      </c>
      <c r="E8" s="64" t="s">
        <v>6</v>
      </c>
      <c r="F8" s="59" t="s">
        <v>7</v>
      </c>
      <c r="G8" s="59" t="s">
        <v>8</v>
      </c>
      <c r="H8" s="59"/>
      <c r="I8" s="59" t="s">
        <v>11</v>
      </c>
      <c r="J8" s="59" t="s">
        <v>12</v>
      </c>
      <c r="K8" s="16"/>
      <c r="L8" s="14"/>
    </row>
    <row r="9" spans="1:12" s="11" customFormat="1" ht="30" x14ac:dyDescent="0.25">
      <c r="A9" s="59"/>
      <c r="B9" s="59"/>
      <c r="C9" s="59"/>
      <c r="D9" s="63"/>
      <c r="E9" s="64"/>
      <c r="F9" s="59"/>
      <c r="G9" s="34" t="s">
        <v>9</v>
      </c>
      <c r="H9" s="35" t="s">
        <v>10</v>
      </c>
      <c r="I9" s="59"/>
      <c r="J9" s="59"/>
      <c r="K9" s="16"/>
      <c r="L9" s="14"/>
    </row>
    <row r="10" spans="1:12" s="45" customFormat="1" ht="36" x14ac:dyDescent="0.25">
      <c r="A10" s="52" t="s">
        <v>29</v>
      </c>
      <c r="B10" s="9"/>
      <c r="C10" s="9" t="s">
        <v>20</v>
      </c>
      <c r="D10" s="39">
        <v>2498537.5</v>
      </c>
      <c r="E10" s="41">
        <v>43761</v>
      </c>
      <c r="F10" s="40">
        <f>E10+210</f>
        <v>43971</v>
      </c>
      <c r="G10" s="42">
        <f>H10/D10</f>
        <v>1</v>
      </c>
      <c r="H10" s="39">
        <v>2498537.5</v>
      </c>
      <c r="I10" s="9"/>
      <c r="J10" s="9" t="s">
        <v>21</v>
      </c>
      <c r="K10" s="43">
        <f>D10-H10</f>
        <v>0</v>
      </c>
      <c r="L10" s="44"/>
    </row>
    <row r="11" spans="1:12" s="45" customFormat="1" ht="73.5" customHeight="1" x14ac:dyDescent="0.25">
      <c r="A11" s="46" t="s">
        <v>39</v>
      </c>
      <c r="B11" s="9"/>
      <c r="C11" s="9" t="s">
        <v>28</v>
      </c>
      <c r="D11" s="39">
        <v>500000</v>
      </c>
      <c r="E11" s="53">
        <v>43993</v>
      </c>
      <c r="F11" s="40">
        <v>44196</v>
      </c>
      <c r="G11" s="42">
        <f>H11/D11</f>
        <v>0.50559916000000005</v>
      </c>
      <c r="H11" s="39">
        <v>252799.58000000002</v>
      </c>
      <c r="I11" s="9"/>
      <c r="J11" s="9" t="s">
        <v>45</v>
      </c>
      <c r="K11" s="43"/>
      <c r="L11" s="44"/>
    </row>
    <row r="12" spans="1:12" s="45" customFormat="1" ht="42" customHeight="1" x14ac:dyDescent="0.25">
      <c r="A12" s="46" t="s">
        <v>37</v>
      </c>
      <c r="B12" s="9"/>
      <c r="C12" s="9" t="s">
        <v>28</v>
      </c>
      <c r="D12" s="39">
        <v>500000</v>
      </c>
      <c r="E12" s="41">
        <v>44040</v>
      </c>
      <c r="F12" s="40">
        <f>E12+35</f>
        <v>44075</v>
      </c>
      <c r="G12" s="42">
        <v>1</v>
      </c>
      <c r="H12" s="39">
        <f>399712.07</f>
        <v>399712.07</v>
      </c>
      <c r="I12" s="9"/>
      <c r="J12" s="9" t="s">
        <v>49</v>
      </c>
      <c r="K12" s="43">
        <f t="shared" ref="K12:K13" si="0">D12-H12</f>
        <v>100287.93</v>
      </c>
      <c r="L12" s="44"/>
    </row>
    <row r="13" spans="1:12" s="45" customFormat="1" ht="24" x14ac:dyDescent="0.25">
      <c r="A13" s="47" t="s">
        <v>43</v>
      </c>
      <c r="B13" s="37"/>
      <c r="C13" s="37" t="s">
        <v>28</v>
      </c>
      <c r="D13" s="48">
        <v>3261000</v>
      </c>
      <c r="E13" s="49">
        <v>43985</v>
      </c>
      <c r="F13" s="50">
        <v>44043</v>
      </c>
      <c r="G13" s="51">
        <v>1</v>
      </c>
      <c r="H13" s="48">
        <v>3261000</v>
      </c>
      <c r="I13" s="37"/>
      <c r="J13" s="37" t="s">
        <v>44</v>
      </c>
      <c r="K13" s="43">
        <f t="shared" si="0"/>
        <v>0</v>
      </c>
      <c r="L13" s="44"/>
    </row>
    <row r="14" spans="1:12" s="45" customFormat="1" ht="42" customHeight="1" x14ac:dyDescent="0.25">
      <c r="A14" s="38" t="s">
        <v>47</v>
      </c>
      <c r="B14" s="9"/>
      <c r="C14" s="9" t="s">
        <v>28</v>
      </c>
      <c r="D14" s="39">
        <v>1814400</v>
      </c>
      <c r="E14" s="40">
        <v>44013</v>
      </c>
      <c r="F14" s="40">
        <v>44104</v>
      </c>
      <c r="G14" s="42">
        <v>1</v>
      </c>
      <c r="H14" s="39">
        <v>1814400</v>
      </c>
      <c r="I14" s="38"/>
      <c r="J14" s="9" t="s">
        <v>48</v>
      </c>
      <c r="K14" s="43"/>
      <c r="L14" s="44"/>
    </row>
    <row r="16" spans="1:12" x14ac:dyDescent="0.25">
      <c r="A16" s="18" t="s">
        <v>13</v>
      </c>
    </row>
    <row r="17" spans="1:12" x14ac:dyDescent="0.25">
      <c r="A17" s="18" t="s">
        <v>14</v>
      </c>
    </row>
    <row r="20" spans="1:12" s="27" customFormat="1" x14ac:dyDescent="0.25">
      <c r="A20" s="60" t="s">
        <v>15</v>
      </c>
      <c r="B20" s="60"/>
      <c r="C20" s="60"/>
      <c r="D20" s="24"/>
      <c r="E20" s="25"/>
      <c r="F20" s="33"/>
      <c r="G20" s="33"/>
      <c r="H20" s="60" t="s">
        <v>19</v>
      </c>
      <c r="I20" s="60"/>
      <c r="J20" s="60"/>
      <c r="K20" s="24"/>
      <c r="L20" s="26"/>
    </row>
    <row r="21" spans="1:12" x14ac:dyDescent="0.25">
      <c r="A21" s="61" t="s">
        <v>16</v>
      </c>
      <c r="B21" s="61"/>
      <c r="C21" s="61"/>
      <c r="H21" s="61" t="s">
        <v>18</v>
      </c>
      <c r="I21" s="61"/>
      <c r="J21" s="61"/>
    </row>
  </sheetData>
  <mergeCells count="15">
    <mergeCell ref="A20:C20"/>
    <mergeCell ref="H20:J20"/>
    <mergeCell ref="A21:C21"/>
    <mergeCell ref="H21:J21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</mergeCells>
  <pageMargins left="0.7" right="0.7" top="0.75" bottom="0.5" header="0.3" footer="0.3"/>
  <pageSetup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D11" sqref="D11"/>
    </sheetView>
  </sheetViews>
  <sheetFormatPr defaultRowHeight="15" x14ac:dyDescent="0.25"/>
  <cols>
    <col min="1" max="1" width="32.28515625" style="18" customWidth="1"/>
    <col min="2" max="2" width="26.140625" style="29" hidden="1" customWidth="1"/>
    <col min="3" max="3" width="25.140625" style="18" customWidth="1"/>
    <col min="4" max="4" width="14.5703125" style="19" customWidth="1"/>
    <col min="5" max="5" width="14.5703125" style="20" customWidth="1"/>
    <col min="6" max="6" width="13.85546875" style="29" customWidth="1"/>
    <col min="7" max="7" width="15" style="29" customWidth="1"/>
    <col min="8" max="8" width="18.140625" style="19" customWidth="1"/>
    <col min="9" max="9" width="13" style="18" hidden="1" customWidth="1"/>
    <col min="10" max="10" width="15.85546875" style="29" customWidth="1"/>
    <col min="11" max="11" width="13.7109375" style="19" hidden="1" customWidth="1"/>
    <col min="12" max="12" width="14.28515625" style="21" hidden="1" customWidth="1"/>
    <col min="13" max="16384" width="9.140625" style="18"/>
  </cols>
  <sheetData>
    <row r="1" spans="1:12" x14ac:dyDescent="0.25">
      <c r="A1" s="18" t="s">
        <v>0</v>
      </c>
    </row>
    <row r="3" spans="1:12" x14ac:dyDescent="0.25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</row>
    <row r="4" spans="1:12" x14ac:dyDescent="0.25">
      <c r="A4" s="62" t="s">
        <v>41</v>
      </c>
      <c r="B4" s="62"/>
      <c r="C4" s="62"/>
      <c r="D4" s="62"/>
      <c r="E4" s="62"/>
      <c r="F4" s="62"/>
      <c r="G4" s="62"/>
      <c r="H4" s="62"/>
      <c r="I4" s="62"/>
      <c r="J4" s="62"/>
    </row>
    <row r="6" spans="1:12" x14ac:dyDescent="0.25">
      <c r="A6" s="18" t="s">
        <v>2</v>
      </c>
    </row>
    <row r="8" spans="1:12" s="11" customFormat="1" x14ac:dyDescent="0.25">
      <c r="A8" s="59" t="s">
        <v>3</v>
      </c>
      <c r="B8" s="59" t="s">
        <v>17</v>
      </c>
      <c r="C8" s="59" t="s">
        <v>4</v>
      </c>
      <c r="D8" s="63" t="s">
        <v>5</v>
      </c>
      <c r="E8" s="64" t="s">
        <v>6</v>
      </c>
      <c r="F8" s="59" t="s">
        <v>7</v>
      </c>
      <c r="G8" s="59" t="s">
        <v>8</v>
      </c>
      <c r="H8" s="59"/>
      <c r="I8" s="59" t="s">
        <v>11</v>
      </c>
      <c r="J8" s="59" t="s">
        <v>12</v>
      </c>
      <c r="K8" s="16"/>
      <c r="L8" s="14"/>
    </row>
    <row r="9" spans="1:12" s="11" customFormat="1" ht="30" x14ac:dyDescent="0.25">
      <c r="A9" s="59"/>
      <c r="B9" s="59"/>
      <c r="C9" s="59"/>
      <c r="D9" s="63"/>
      <c r="E9" s="64"/>
      <c r="F9" s="59"/>
      <c r="G9" s="28" t="s">
        <v>9</v>
      </c>
      <c r="H9" s="31" t="s">
        <v>10</v>
      </c>
      <c r="I9" s="59"/>
      <c r="J9" s="59"/>
      <c r="K9" s="16"/>
      <c r="L9" s="14"/>
    </row>
    <row r="10" spans="1:12" s="3" customFormat="1" ht="30" x14ac:dyDescent="0.25">
      <c r="A10" s="12" t="s">
        <v>29</v>
      </c>
      <c r="B10" s="2"/>
      <c r="C10" s="2" t="s">
        <v>20</v>
      </c>
      <c r="D10" s="1">
        <v>2498537.5</v>
      </c>
      <c r="E10" s="13">
        <v>43761</v>
      </c>
      <c r="F10" s="4">
        <f>E10+210</f>
        <v>43971</v>
      </c>
      <c r="G10" s="5">
        <v>0.85</v>
      </c>
      <c r="H10" s="1">
        <f>374780.62+791486.88</f>
        <v>1166267.5</v>
      </c>
      <c r="I10" s="2"/>
      <c r="J10" s="9" t="s">
        <v>21</v>
      </c>
      <c r="K10" s="6">
        <f>D10-H10</f>
        <v>1332270</v>
      </c>
      <c r="L10" s="15"/>
    </row>
    <row r="11" spans="1:12" s="3" customFormat="1" ht="75" x14ac:dyDescent="0.25">
      <c r="A11" s="23" t="s">
        <v>39</v>
      </c>
      <c r="B11" s="2"/>
      <c r="C11" s="2" t="s">
        <v>28</v>
      </c>
      <c r="D11" s="1">
        <v>500000</v>
      </c>
      <c r="E11" s="32">
        <v>43993</v>
      </c>
      <c r="F11" s="4">
        <v>44196</v>
      </c>
      <c r="G11" s="5">
        <v>0</v>
      </c>
      <c r="H11" s="1"/>
      <c r="I11" s="2"/>
      <c r="J11" s="9" t="s">
        <v>45</v>
      </c>
      <c r="K11" s="6"/>
      <c r="L11" s="15"/>
    </row>
    <row r="12" spans="1:12" s="3" customFormat="1" ht="60" x14ac:dyDescent="0.25">
      <c r="A12" s="23" t="s">
        <v>37</v>
      </c>
      <c r="B12" s="2"/>
      <c r="C12" s="2" t="s">
        <v>28</v>
      </c>
      <c r="D12" s="1">
        <v>500000</v>
      </c>
      <c r="E12" s="13">
        <v>44040</v>
      </c>
      <c r="F12" s="4">
        <f>E12+35</f>
        <v>44075</v>
      </c>
      <c r="G12" s="5">
        <f t="shared" ref="G12:G13" si="0">H12/D12</f>
        <v>0</v>
      </c>
      <c r="H12" s="1"/>
      <c r="I12" s="2"/>
      <c r="J12" s="9" t="s">
        <v>38</v>
      </c>
      <c r="K12" s="6">
        <f t="shared" ref="K12:K13" si="1">D12-H12</f>
        <v>500000</v>
      </c>
      <c r="L12" s="15"/>
    </row>
    <row r="13" spans="1:12" s="3" customFormat="1" ht="30" x14ac:dyDescent="0.25">
      <c r="A13" s="23" t="s">
        <v>42</v>
      </c>
      <c r="B13" s="2"/>
      <c r="C13" s="2" t="s">
        <v>28</v>
      </c>
      <c r="D13" s="1">
        <v>51150000</v>
      </c>
      <c r="E13" s="13">
        <v>43922</v>
      </c>
      <c r="F13" s="4">
        <v>43982</v>
      </c>
      <c r="G13" s="5">
        <f t="shared" si="0"/>
        <v>1</v>
      </c>
      <c r="H13" s="1">
        <v>51150000</v>
      </c>
      <c r="I13" s="2"/>
      <c r="J13" s="9" t="s">
        <v>44</v>
      </c>
      <c r="K13" s="6">
        <f t="shared" si="1"/>
        <v>0</v>
      </c>
      <c r="L13" s="15"/>
    </row>
    <row r="14" spans="1:12" s="3" customFormat="1" ht="30" x14ac:dyDescent="0.25">
      <c r="A14" s="23" t="s">
        <v>43</v>
      </c>
      <c r="B14" s="2"/>
      <c r="C14" s="2" t="s">
        <v>28</v>
      </c>
      <c r="D14" s="1">
        <v>3261000</v>
      </c>
      <c r="E14" s="13">
        <v>43985</v>
      </c>
      <c r="F14" s="4">
        <v>44043</v>
      </c>
      <c r="G14" s="5">
        <v>0.9</v>
      </c>
      <c r="H14" s="1">
        <f>D14*0.9</f>
        <v>2934900</v>
      </c>
      <c r="I14" s="2"/>
      <c r="J14" s="9" t="s">
        <v>38</v>
      </c>
      <c r="K14" s="6">
        <f t="shared" ref="K14" si="2">D14-H14</f>
        <v>326100</v>
      </c>
      <c r="L14" s="15"/>
    </row>
    <row r="17" spans="1:12" x14ac:dyDescent="0.25">
      <c r="A17" s="18" t="s">
        <v>13</v>
      </c>
    </row>
    <row r="18" spans="1:12" x14ac:dyDescent="0.25">
      <c r="A18" s="18" t="s">
        <v>14</v>
      </c>
    </row>
    <row r="21" spans="1:12" s="27" customFormat="1" x14ac:dyDescent="0.25">
      <c r="A21" s="60" t="s">
        <v>15</v>
      </c>
      <c r="B21" s="60"/>
      <c r="C21" s="60"/>
      <c r="D21" s="24"/>
      <c r="E21" s="25"/>
      <c r="F21" s="30"/>
      <c r="G21" s="30"/>
      <c r="H21" s="60" t="s">
        <v>19</v>
      </c>
      <c r="I21" s="60"/>
      <c r="J21" s="60"/>
      <c r="K21" s="24"/>
      <c r="L21" s="26"/>
    </row>
    <row r="22" spans="1:12" x14ac:dyDescent="0.25">
      <c r="A22" s="61" t="s">
        <v>16</v>
      </c>
      <c r="B22" s="61"/>
      <c r="C22" s="61"/>
      <c r="H22" s="61" t="s">
        <v>18</v>
      </c>
      <c r="I22" s="61"/>
      <c r="J22" s="61"/>
    </row>
  </sheetData>
  <mergeCells count="15">
    <mergeCell ref="A21:C21"/>
    <mergeCell ref="H21:J21"/>
    <mergeCell ref="A22:C22"/>
    <mergeCell ref="H22:J22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</mergeCells>
  <pageMargins left="0.7" right="0.7" top="0.75" bottom="0.5" header="0.3" footer="0.3"/>
  <pageSetup scale="7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4" workbookViewId="0">
      <selection activeCell="A14" sqref="A14:XFD14"/>
    </sheetView>
  </sheetViews>
  <sheetFormatPr defaultRowHeight="15" x14ac:dyDescent="0.25"/>
  <cols>
    <col min="1" max="1" width="32.28515625" style="18" customWidth="1"/>
    <col min="2" max="2" width="26.140625" style="7" hidden="1" customWidth="1"/>
    <col min="3" max="3" width="25.140625" style="18" customWidth="1"/>
    <col min="4" max="4" width="14.5703125" style="19" customWidth="1"/>
    <col min="5" max="5" width="14.5703125" style="20" customWidth="1"/>
    <col min="6" max="6" width="13.85546875" style="7" customWidth="1"/>
    <col min="7" max="7" width="15" style="7" customWidth="1"/>
    <col min="8" max="8" width="18.140625" style="19" customWidth="1"/>
    <col min="9" max="9" width="13" style="18" hidden="1" customWidth="1"/>
    <col min="10" max="10" width="15.85546875" style="7" customWidth="1"/>
    <col min="11" max="11" width="13.7109375" style="19" bestFit="1" customWidth="1"/>
    <col min="12" max="12" width="14.28515625" style="21" bestFit="1" customWidth="1"/>
    <col min="13" max="16384" width="9.140625" style="18"/>
  </cols>
  <sheetData>
    <row r="1" spans="1:12" x14ac:dyDescent="0.25">
      <c r="A1" s="18" t="s">
        <v>0</v>
      </c>
    </row>
    <row r="3" spans="1:12" x14ac:dyDescent="0.25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</row>
    <row r="4" spans="1:12" x14ac:dyDescent="0.25">
      <c r="A4" s="62" t="s">
        <v>36</v>
      </c>
      <c r="B4" s="62"/>
      <c r="C4" s="62"/>
      <c r="D4" s="62"/>
      <c r="E4" s="62"/>
      <c r="F4" s="62"/>
      <c r="G4" s="62"/>
      <c r="H4" s="62"/>
      <c r="I4" s="62"/>
      <c r="J4" s="62"/>
    </row>
    <row r="6" spans="1:12" x14ac:dyDescent="0.25">
      <c r="A6" s="18" t="s">
        <v>2</v>
      </c>
    </row>
    <row r="8" spans="1:12" s="11" customFormat="1" x14ac:dyDescent="0.25">
      <c r="A8" s="59" t="s">
        <v>3</v>
      </c>
      <c r="B8" s="59" t="s">
        <v>17</v>
      </c>
      <c r="C8" s="59" t="s">
        <v>4</v>
      </c>
      <c r="D8" s="63" t="s">
        <v>5</v>
      </c>
      <c r="E8" s="64" t="s">
        <v>6</v>
      </c>
      <c r="F8" s="59" t="s">
        <v>7</v>
      </c>
      <c r="G8" s="59" t="s">
        <v>8</v>
      </c>
      <c r="H8" s="59"/>
      <c r="I8" s="59" t="s">
        <v>11</v>
      </c>
      <c r="J8" s="59" t="s">
        <v>12</v>
      </c>
      <c r="K8" s="16"/>
      <c r="L8" s="14"/>
    </row>
    <row r="9" spans="1:12" s="11" customFormat="1" ht="30" x14ac:dyDescent="0.25">
      <c r="A9" s="59"/>
      <c r="B9" s="59"/>
      <c r="C9" s="59"/>
      <c r="D9" s="63"/>
      <c r="E9" s="64"/>
      <c r="F9" s="59"/>
      <c r="G9" s="17" t="s">
        <v>9</v>
      </c>
      <c r="H9" s="10" t="s">
        <v>10</v>
      </c>
      <c r="I9" s="59"/>
      <c r="J9" s="59"/>
      <c r="K9" s="16"/>
      <c r="L9" s="14"/>
    </row>
    <row r="10" spans="1:12" s="3" customFormat="1" ht="75" x14ac:dyDescent="0.25">
      <c r="A10" s="22" t="s">
        <v>22</v>
      </c>
      <c r="B10" s="2"/>
      <c r="C10" s="2" t="s">
        <v>23</v>
      </c>
      <c r="D10" s="1">
        <v>1511161.03</v>
      </c>
      <c r="E10" s="13" t="s">
        <v>24</v>
      </c>
      <c r="F10" s="4">
        <f>E10+82</f>
        <v>43831</v>
      </c>
      <c r="G10" s="5">
        <f t="shared" ref="G10:G16" si="0">H10/D10</f>
        <v>0.99999999999999989</v>
      </c>
      <c r="H10" s="1">
        <v>1511161.0299999998</v>
      </c>
      <c r="I10" s="2"/>
      <c r="J10" s="9" t="s">
        <v>25</v>
      </c>
      <c r="K10" s="6"/>
      <c r="L10" s="15"/>
    </row>
    <row r="11" spans="1:12" s="3" customFormat="1" ht="60" x14ac:dyDescent="0.25">
      <c r="A11" s="22" t="s">
        <v>26</v>
      </c>
      <c r="B11" s="2"/>
      <c r="C11" s="2" t="s">
        <v>27</v>
      </c>
      <c r="D11" s="1">
        <v>1011698.2499999999</v>
      </c>
      <c r="E11" s="13" t="s">
        <v>24</v>
      </c>
      <c r="F11" s="4">
        <f>E11+82</f>
        <v>43831</v>
      </c>
      <c r="G11" s="5">
        <f t="shared" si="0"/>
        <v>1</v>
      </c>
      <c r="H11" s="1">
        <v>1011698.2499999999</v>
      </c>
      <c r="I11" s="2"/>
      <c r="J11" s="9" t="s">
        <v>25</v>
      </c>
      <c r="K11" s="6">
        <f>D11-H11</f>
        <v>0</v>
      </c>
      <c r="L11" s="15"/>
    </row>
    <row r="12" spans="1:12" s="3" customFormat="1" ht="30" x14ac:dyDescent="0.25">
      <c r="A12" s="12" t="s">
        <v>29</v>
      </c>
      <c r="B12" s="2"/>
      <c r="C12" s="2" t="s">
        <v>20</v>
      </c>
      <c r="D12" s="1">
        <v>2498537.5</v>
      </c>
      <c r="E12" s="13">
        <v>43761</v>
      </c>
      <c r="F12" s="4">
        <f>E12+210</f>
        <v>43971</v>
      </c>
      <c r="G12" s="5">
        <v>0.85</v>
      </c>
      <c r="H12" s="1">
        <f>374780.62+791486.88</f>
        <v>1166267.5</v>
      </c>
      <c r="I12" s="2"/>
      <c r="J12" s="9" t="s">
        <v>21</v>
      </c>
      <c r="K12" s="6">
        <f>D12-H12</f>
        <v>1332270</v>
      </c>
      <c r="L12" s="15"/>
    </row>
    <row r="13" spans="1:12" s="3" customFormat="1" ht="45" x14ac:dyDescent="0.25">
      <c r="A13" s="22" t="s">
        <v>30</v>
      </c>
      <c r="B13" s="2"/>
      <c r="C13" s="2" t="s">
        <v>31</v>
      </c>
      <c r="D13" s="1">
        <v>2678838.79</v>
      </c>
      <c r="E13" s="13" t="s">
        <v>32</v>
      </c>
      <c r="F13" s="4">
        <v>43895</v>
      </c>
      <c r="G13" s="5">
        <f t="shared" si="0"/>
        <v>1</v>
      </c>
      <c r="H13" s="1">
        <v>2678838.79</v>
      </c>
      <c r="I13" s="2"/>
      <c r="J13" s="9" t="s">
        <v>33</v>
      </c>
      <c r="K13" s="6">
        <f>D13-H13</f>
        <v>0</v>
      </c>
      <c r="L13" s="15"/>
    </row>
    <row r="14" spans="1:12" s="3" customFormat="1" ht="75" x14ac:dyDescent="0.25">
      <c r="A14" s="23" t="s">
        <v>34</v>
      </c>
      <c r="B14" s="2"/>
      <c r="C14" s="2" t="s">
        <v>35</v>
      </c>
      <c r="D14" s="1">
        <v>2677815</v>
      </c>
      <c r="E14" s="13" t="s">
        <v>32</v>
      </c>
      <c r="F14" s="4">
        <f>E14+120</f>
        <v>43922</v>
      </c>
      <c r="G14" s="5">
        <v>1</v>
      </c>
      <c r="H14" s="1">
        <f>401672.25+2008361.25</f>
        <v>2410033.5</v>
      </c>
      <c r="I14" s="2"/>
      <c r="J14" s="9" t="s">
        <v>33</v>
      </c>
      <c r="K14" s="6">
        <f t="shared" ref="K14:K16" si="1">D14-H14</f>
        <v>267781.5</v>
      </c>
      <c r="L14" s="15"/>
    </row>
    <row r="15" spans="1:12" s="3" customFormat="1" ht="75" x14ac:dyDescent="0.25">
      <c r="A15" s="23" t="s">
        <v>39</v>
      </c>
      <c r="B15" s="2"/>
      <c r="C15" s="2" t="s">
        <v>28</v>
      </c>
      <c r="D15" s="1">
        <v>500000</v>
      </c>
      <c r="E15" s="32">
        <v>43866</v>
      </c>
      <c r="F15" s="4">
        <v>43951</v>
      </c>
      <c r="G15" s="5">
        <v>0</v>
      </c>
      <c r="H15" s="1"/>
      <c r="I15" s="2"/>
      <c r="J15" s="9" t="s">
        <v>40</v>
      </c>
      <c r="K15" s="6"/>
      <c r="L15" s="15"/>
    </row>
    <row r="16" spans="1:12" s="3" customFormat="1" ht="60" x14ac:dyDescent="0.25">
      <c r="A16" s="23" t="s">
        <v>37</v>
      </c>
      <c r="B16" s="2"/>
      <c r="C16" s="2" t="s">
        <v>28</v>
      </c>
      <c r="D16" s="1">
        <v>500000</v>
      </c>
      <c r="E16" s="13"/>
      <c r="F16" s="4"/>
      <c r="G16" s="5">
        <f t="shared" si="0"/>
        <v>0</v>
      </c>
      <c r="H16" s="1"/>
      <c r="I16" s="2"/>
      <c r="J16" s="9" t="s">
        <v>38</v>
      </c>
      <c r="K16" s="6">
        <f t="shared" si="1"/>
        <v>500000</v>
      </c>
      <c r="L16" s="15"/>
    </row>
    <row r="19" spans="1:12" x14ac:dyDescent="0.25">
      <c r="A19" s="18" t="s">
        <v>13</v>
      </c>
    </row>
    <row r="20" spans="1:12" x14ac:dyDescent="0.25">
      <c r="A20" s="18" t="s">
        <v>14</v>
      </c>
    </row>
    <row r="23" spans="1:12" s="27" customFormat="1" x14ac:dyDescent="0.25">
      <c r="A23" s="60" t="s">
        <v>15</v>
      </c>
      <c r="B23" s="60"/>
      <c r="C23" s="60"/>
      <c r="D23" s="24"/>
      <c r="E23" s="25"/>
      <c r="F23" s="8"/>
      <c r="G23" s="8"/>
      <c r="H23" s="60" t="s">
        <v>19</v>
      </c>
      <c r="I23" s="60"/>
      <c r="J23" s="60"/>
      <c r="K23" s="24"/>
      <c r="L23" s="26"/>
    </row>
    <row r="24" spans="1:12" x14ac:dyDescent="0.25">
      <c r="A24" s="61" t="s">
        <v>16</v>
      </c>
      <c r="B24" s="61"/>
      <c r="C24" s="61"/>
      <c r="H24" s="61" t="s">
        <v>18</v>
      </c>
      <c r="I24" s="61"/>
      <c r="J24" s="61"/>
    </row>
  </sheetData>
  <mergeCells count="15">
    <mergeCell ref="A23:C23"/>
    <mergeCell ref="H23:J23"/>
    <mergeCell ref="A24:C24"/>
    <mergeCell ref="H24:J24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</mergeCells>
  <pageMargins left="0.7" right="0.7" top="0.75" bottom="0.5" header="0.3" footer="0.3"/>
  <pageSetup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TFU 4th qtr 2020</vt:lpstr>
      <vt:lpstr>TFU 3rd qtr 2020</vt:lpstr>
      <vt:lpstr>TFU 2nd qtr 2020</vt:lpstr>
      <vt:lpstr>TFU 1st qtr 2020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Office</dc:creator>
  <cp:lastModifiedBy>MTO Asingan</cp:lastModifiedBy>
  <cp:lastPrinted>2021-02-05T09:59:31Z</cp:lastPrinted>
  <dcterms:created xsi:type="dcterms:W3CDTF">2014-03-05T07:09:00Z</dcterms:created>
  <dcterms:modified xsi:type="dcterms:W3CDTF">2021-02-08T05:26:18Z</dcterms:modified>
</cp:coreProperties>
</file>