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\2022\ANNUAL REPORT\"/>
    </mc:Choice>
  </mc:AlternateContent>
  <bookViews>
    <workbookView xWindow="8595" yWindow="210" windowWidth="12060" windowHeight="7755"/>
  </bookViews>
  <sheets>
    <sheet name="Form 3 - S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58" i="1" l="1"/>
  <c r="F41" i="1"/>
  <c r="F63" i="1"/>
  <c r="F62" i="1"/>
  <c r="D58" i="1"/>
  <c r="D62" i="1"/>
  <c r="C58" i="1"/>
  <c r="C63" i="1"/>
  <c r="C62" i="1"/>
  <c r="C41" i="1"/>
  <c r="E18" i="1" l="1"/>
  <c r="E63" i="1" l="1"/>
  <c r="D41" i="1"/>
  <c r="E31" i="1"/>
  <c r="E41" i="1" s="1"/>
  <c r="C64" i="1"/>
  <c r="C28" i="1"/>
  <c r="C22" i="1"/>
  <c r="C29" i="1" l="1"/>
  <c r="C54" i="1" s="1"/>
  <c r="C66" i="1" s="1"/>
  <c r="D13" i="1" s="1"/>
  <c r="F13" i="1" s="1"/>
  <c r="D22" i="1" l="1"/>
  <c r="G41" i="1"/>
  <c r="G28" i="1"/>
  <c r="G22" i="1"/>
  <c r="G64" i="1"/>
  <c r="E62" i="1"/>
  <c r="E60" i="1"/>
  <c r="E59" i="1"/>
  <c r="E58" i="1"/>
  <c r="E27" i="1"/>
  <c r="E26" i="1"/>
  <c r="E25" i="1"/>
  <c r="E24" i="1"/>
  <c r="E19" i="1"/>
  <c r="E20" i="1"/>
  <c r="E21" i="1"/>
  <c r="D64" i="1"/>
  <c r="D28" i="1"/>
  <c r="G54" i="1" l="1"/>
  <c r="G29" i="1"/>
  <c r="D54" i="1"/>
  <c r="D29" i="1"/>
  <c r="F64" i="1"/>
  <c r="E64" i="1" s="1"/>
  <c r="F28" i="1"/>
  <c r="E28" i="1" s="1"/>
  <c r="F22" i="1"/>
  <c r="F29" i="1" l="1"/>
  <c r="F54" i="1"/>
  <c r="F66" i="1" s="1"/>
  <c r="E22" i="1"/>
  <c r="E29" i="1" l="1"/>
  <c r="E54" i="1"/>
</calcChain>
</file>

<file path=xl/sharedStrings.xml><?xml version="1.0" encoding="utf-8"?>
<sst xmlns="http://schemas.openxmlformats.org/spreadsheetml/2006/main" count="528" uniqueCount="266">
  <si>
    <t>STATEMENT OF RECEIPTS AND EXPENDITURES</t>
  </si>
  <si>
    <t>Particulars
(1)</t>
  </si>
  <si>
    <t>Account Code (PGCA)</t>
  </si>
  <si>
    <t>First Semester</t>
  </si>
  <si>
    <t xml:space="preserve">Second Semester </t>
  </si>
  <si>
    <t>Total</t>
  </si>
  <si>
    <t>RECEIPTS</t>
  </si>
  <si>
    <t>I.  Beginning Cash Balance</t>
  </si>
  <si>
    <t>II. Receipts</t>
  </si>
  <si>
    <t xml:space="preserve">    A. Local Sources</t>
  </si>
  <si>
    <t xml:space="preserve">          1. Tax Revenue</t>
  </si>
  <si>
    <t xml:space="preserve">                 a. Real Property Tax (RPT)</t>
  </si>
  <si>
    <t xml:space="preserve">                       i. Basic RPT</t>
  </si>
  <si>
    <t xml:space="preserve">                       ii. Special Education Fund</t>
  </si>
  <si>
    <t xml:space="preserve">                 b. Business Tax</t>
  </si>
  <si>
    <t xml:space="preserve">                 c. Other Local Taxes</t>
  </si>
  <si>
    <t xml:space="preserve">                 Total Tax Revenue</t>
  </si>
  <si>
    <t xml:space="preserve">          2. Non Tax Revenue</t>
  </si>
  <si>
    <t xml:space="preserve">                 a. Regulatory Fees</t>
  </si>
  <si>
    <t xml:space="preserve">                 b. Service/User Charges</t>
  </si>
  <si>
    <t xml:space="preserve">                 c. Receipts from Economic Enterprise</t>
  </si>
  <si>
    <t xml:space="preserve">                 d. Other Receipts</t>
  </si>
  <si>
    <t xml:space="preserve">                 Total Non Tax Revenue</t>
  </si>
  <si>
    <t xml:space="preserve">    B. External Sources</t>
  </si>
  <si>
    <t xml:space="preserve">          1. Internal Revenue Allotment</t>
  </si>
  <si>
    <t xml:space="preserve">          2. Share from GOCCs (PAGCOR and PCSO)</t>
  </si>
  <si>
    <t xml:space="preserve">          3. Other Shares from National Tax Collection</t>
  </si>
  <si>
    <t xml:space="preserve">               a. Share from Ecozone</t>
  </si>
  <si>
    <t xml:space="preserve">               b. Share from EVAT</t>
  </si>
  <si>
    <t xml:space="preserve">               c. Share from National Wealth</t>
  </si>
  <si>
    <t xml:space="preserve">               d. Share from Tobacco Excise Tax</t>
  </si>
  <si>
    <t xml:space="preserve">          4. National Government Transfer</t>
  </si>
  <si>
    <t xml:space="preserve">          5. Inter-Local Transfer</t>
  </si>
  <si>
    <t xml:space="preserve">          6. Extraordinary Receipts / Grants / Donation / Aids</t>
  </si>
  <si>
    <t xml:space="preserve">          Total External Sources</t>
  </si>
  <si>
    <t xml:space="preserve">          Total Local Sources</t>
  </si>
  <si>
    <t xml:space="preserve">     C. Non-Income Receipts</t>
  </si>
  <si>
    <t xml:space="preserve">                     Entities</t>
  </si>
  <si>
    <t xml:space="preserve">                c.  Collection of Loans Receivables</t>
  </si>
  <si>
    <t xml:space="preserve">                b.  Proceeds from Sale of Debt Securities of Other</t>
  </si>
  <si>
    <t xml:space="preserve">                a.  Proceeds from Sale of Assets</t>
  </si>
  <si>
    <t xml:space="preserve">                Total Capital Investment Receipts</t>
  </si>
  <si>
    <t xml:space="preserve">          1.  Capital Investment Receipts</t>
  </si>
  <si>
    <t xml:space="preserve">           2.  Receipts from Loans and Borrowings</t>
  </si>
  <si>
    <t xml:space="preserve">                a.  Acquisition of Loans</t>
  </si>
  <si>
    <t xml:space="preserve">                b. Issuance of Bonds</t>
  </si>
  <si>
    <t xml:space="preserve">                Total Receipts from Loans and Borrowings</t>
  </si>
  <si>
    <t xml:space="preserve">           Total Non-Income Receipts</t>
  </si>
  <si>
    <t>Total Receipts</t>
  </si>
  <si>
    <t>EXPENDITURES</t>
  </si>
  <si>
    <t>Total Expenditures</t>
  </si>
  <si>
    <t>I.       General Fund</t>
  </si>
  <si>
    <t xml:space="preserve">              a. General Services</t>
  </si>
  <si>
    <t xml:space="preserve">              b. Economic Services</t>
  </si>
  <si>
    <t xml:space="preserve">              c. Social Services</t>
  </si>
  <si>
    <t xml:space="preserve">              d. Debt Services</t>
  </si>
  <si>
    <t>II.      Special Education Fund</t>
  </si>
  <si>
    <t>III.     Trust Fund from National Government Transfers</t>
  </si>
  <si>
    <t>Ending Cash Balance</t>
  </si>
  <si>
    <t>Prepared by:</t>
  </si>
  <si>
    <t>Local Treasurer</t>
  </si>
  <si>
    <t>Local Accountant</t>
  </si>
  <si>
    <t>Local Budget Officer</t>
  </si>
  <si>
    <t>Approved by:</t>
  </si>
  <si>
    <t>Local Chief Executive</t>
  </si>
  <si>
    <t>FDP Form 3-Statement of Receipts and Expenditures</t>
  </si>
  <si>
    <t>(DBM-DOF-DILG JMC No. 2018-1 dated July 12, 2018, Annex A)</t>
  </si>
  <si>
    <t>Municipality of Asingan</t>
  </si>
  <si>
    <t>IMELDA T. SISON</t>
  </si>
  <si>
    <t>MARJORIE V. TINTE</t>
  </si>
  <si>
    <t>EMELY S. BADUA</t>
  </si>
  <si>
    <t>ENGR. CARLOS F. LOPEZ, JR.</t>
  </si>
  <si>
    <t>Current Year</t>
  </si>
  <si>
    <t>Actual Year</t>
  </si>
  <si>
    <t>Budget Year</t>
  </si>
  <si>
    <t>CY 2021</t>
  </si>
  <si>
    <t>BUREAU OF LOCAL GOVERNMENT FINANCE
DEPARTMENT OF FINANCE
http://blgf.gov.ph/</t>
  </si>
  <si>
    <t>LGU:</t>
  </si>
  <si>
    <t>ASINGAN, PANGASINAN</t>
  </si>
  <si>
    <t>Period Covered:</t>
  </si>
  <si>
    <t>Q4, 2021</t>
  </si>
  <si>
    <t>Particulars</t>
  </si>
  <si>
    <t>Income Target/ Budget Appropriation</t>
  </si>
  <si>
    <t>General Fund</t>
  </si>
  <si>
    <t>SEF</t>
  </si>
  <si>
    <t>Trust Fund</t>
  </si>
  <si>
    <t>% to Total Income</t>
  </si>
  <si>
    <t>LOCAL SOURCES</t>
  </si>
  <si>
    <t>25,265,000.00</t>
  </si>
  <si>
    <t>24,875,900.73</t>
  </si>
  <si>
    <t>5,164,631.96</t>
  </si>
  <si>
    <t>0.00</t>
  </si>
  <si>
    <t>30,040,532.69</t>
  </si>
  <si>
    <t>14.87 %</t>
  </si>
  <si>
    <t>TAX REVENUE</t>
  </si>
  <si>
    <t>12,350,000.00</t>
  </si>
  <si>
    <t>10,123,704.62</t>
  </si>
  <si>
    <t>15,288,336.58</t>
  </si>
  <si>
    <t>7.57 %</t>
  </si>
  <si>
    <t xml:space="preserve">     Real Property Tax</t>
  </si>
  <si>
    <t>8,120,000.00</t>
  </si>
  <si>
    <t>4,130,062.49</t>
  </si>
  <si>
    <t>9,294,694.45</t>
  </si>
  <si>
    <t>4.60 %</t>
  </si>
  <si>
    <t xml:space="preserve">     Tax on Business</t>
  </si>
  <si>
    <t>3,590,000.00</t>
  </si>
  <si>
    <t>5,371,663.03</t>
  </si>
  <si>
    <t>2.66 %</t>
  </si>
  <si>
    <t xml:space="preserve">     Other Taxes</t>
  </si>
  <si>
    <t>640,000.00</t>
  </si>
  <si>
    <t>621,979.10</t>
  </si>
  <si>
    <t>0.31 %</t>
  </si>
  <si>
    <t>NON-TAX REVENUE</t>
  </si>
  <si>
    <t>12,915,000.00</t>
  </si>
  <si>
    <t>14,752,196.11</t>
  </si>
  <si>
    <t>7.30 %</t>
  </si>
  <si>
    <t xml:space="preserve">     Regulatory Fees (Permits and Licenses)</t>
  </si>
  <si>
    <t>2,292,000.00</t>
  </si>
  <si>
    <t>2,541,446.01</t>
  </si>
  <si>
    <t>1.26 %</t>
  </si>
  <si>
    <t xml:space="preserve">     Service/User Charges (Service Income)</t>
  </si>
  <si>
    <t>1,485,000.00</t>
  </si>
  <si>
    <t>1,869,223.00</t>
  </si>
  <si>
    <t>0.93 %</t>
  </si>
  <si>
    <t xml:space="preserve">     Receipts from Economic Enterprises (Business Income)</t>
  </si>
  <si>
    <t>8,988,000.00</t>
  </si>
  <si>
    <t>10,120,402.82</t>
  </si>
  <si>
    <t>5.01 %</t>
  </si>
  <si>
    <t xml:space="preserve">     Other Receipts (Other General Income)</t>
  </si>
  <si>
    <t>150,000.00</t>
  </si>
  <si>
    <t>221,124.28</t>
  </si>
  <si>
    <t>0.11 %</t>
  </si>
  <si>
    <t>EXTERNAL SOURCES</t>
  </si>
  <si>
    <t>166,164,696.00</t>
  </si>
  <si>
    <t>171,967,293.84</t>
  </si>
  <si>
    <t>24,364,984.26</t>
  </si>
  <si>
    <t>196,332,278.10</t>
  </si>
  <si>
    <t>85.13 %</t>
  </si>
  <si>
    <t xml:space="preserve">     Internal Revenue Allotment</t>
  </si>
  <si>
    <t>82.26 %</t>
  </si>
  <si>
    <t xml:space="preserve">     Other Shares from National Tax Collections</t>
  </si>
  <si>
    <t>0.00 %</t>
  </si>
  <si>
    <t xml:space="preserve">     Inter-Local Transfers</t>
  </si>
  <si>
    <t>5,802,597.84</t>
  </si>
  <si>
    <t>2.87 %</t>
  </si>
  <si>
    <t xml:space="preserve">     Extraordinary Receipts/Grants/Donations/Aids</t>
  </si>
  <si>
    <t>TOTAL CURRENT OPERATING INCOME</t>
  </si>
  <si>
    <t>191,429,696.00</t>
  </si>
  <si>
    <t>196,843,194.57</t>
  </si>
  <si>
    <t>226,372,810.79</t>
  </si>
  <si>
    <t>100.00 %</t>
  </si>
  <si>
    <t xml:space="preserve">ADD: SUPPLEMENTAL BUDGET (UNAPPROPRIATED SURPLUS) FOR CURRENT OPERATING </t>
  </si>
  <si>
    <t/>
  </si>
  <si>
    <t>TOTAL AVAILABLE FOR CURRENT OPERATING EXPENDITURES</t>
  </si>
  <si>
    <t>LESS: CURRENT OPERATING EXPENDITURES (PS + MOOE + FE)</t>
  </si>
  <si>
    <t xml:space="preserve">    General Public Services</t>
  </si>
  <si>
    <t>102,571,873.62</t>
  </si>
  <si>
    <t>91,346,075.91</t>
  </si>
  <si>
    <t>12,583,784.50</t>
  </si>
  <si>
    <t>103,929,860.41</t>
  </si>
  <si>
    <t>66.92 %</t>
  </si>
  <si>
    <t xml:space="preserve">    Education, Culture &amp; Sports/Manpower Development</t>
  </si>
  <si>
    <t>859,400.00</t>
  </si>
  <si>
    <t>815,265.52</t>
  </si>
  <si>
    <t>0.60 %</t>
  </si>
  <si>
    <t xml:space="preserve">    Health, Nutrition &amp; Population Control</t>
  </si>
  <si>
    <t>15,512,689.69</t>
  </si>
  <si>
    <t>14,950,525.33</t>
  </si>
  <si>
    <t>10.95 %</t>
  </si>
  <si>
    <t xml:space="preserve">    Labor and Employment</t>
  </si>
  <si>
    <t xml:space="preserve">    Housing and Community Development</t>
  </si>
  <si>
    <t xml:space="preserve">    Social Services and Social Welfare</t>
  </si>
  <si>
    <t>11,449,941.53</t>
  </si>
  <si>
    <t>9,921,851.22</t>
  </si>
  <si>
    <t>7.27 %</t>
  </si>
  <si>
    <t xml:space="preserve">    Economic Services</t>
  </si>
  <si>
    <t>20,504,034.46</t>
  </si>
  <si>
    <t>19,457,502.86</t>
  </si>
  <si>
    <t>14.26 %</t>
  </si>
  <si>
    <t xml:space="preserve">    Debt Service (FE) (Interest Expense &amp; Other Charges)</t>
  </si>
  <si>
    <t>TOTAL CURRENT OPERATING EXPENDITURES</t>
  </si>
  <si>
    <t>150,897,939.30</t>
  </si>
  <si>
    <t>135,675,955.32</t>
  </si>
  <si>
    <t>149,075,005.34</t>
  </si>
  <si>
    <t>NET OPERATING INCOME/(LOSS) FROM CURRENT OPERATIONS</t>
  </si>
  <si>
    <t>40,531,756.70</t>
  </si>
  <si>
    <t>61,167,239.25</t>
  </si>
  <si>
    <t>4,349,366.44</t>
  </si>
  <si>
    <t>11,781,199.76</t>
  </si>
  <si>
    <t>77,297,805.45</t>
  </si>
  <si>
    <t>ADD: NON-INCOME RECEIPTS</t>
  </si>
  <si>
    <t>CAPITAL/INVESTMENT RECEIPTS</t>
  </si>
  <si>
    <t xml:space="preserve">     Proceeds from Sale of Assets</t>
  </si>
  <si>
    <t xml:space="preserve">     Proceeds from Sale of Debt Securities of Other Entities</t>
  </si>
  <si>
    <t xml:space="preserve">     Collection of Loans Receivables</t>
  </si>
  <si>
    <t>RECEIPTS FROM LOANS AND BORROWINGS (Payable)</t>
  </si>
  <si>
    <t xml:space="preserve">     Acquisition of Loans</t>
  </si>
  <si>
    <t xml:space="preserve">     Issuance of Bonds</t>
  </si>
  <si>
    <t>OTHER NON-INCOME RECEIPTS</t>
  </si>
  <si>
    <t>70,565.76</t>
  </si>
  <si>
    <t>TOTAL NON-INCOME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</si>
  <si>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</si>
  <si>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</si>
  <si>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</si>
  <si>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</si>
  <si>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51,313,148.33</t>
  </si>
  <si>
    <t>48,796,119.65</t>
  </si>
  <si>
    <t>1,302,180.45</t>
  </si>
  <si>
    <t>11,775,631.63</t>
  </si>
  <si>
    <t>61,873,931.73</t>
  </si>
  <si>
    <t xml:space="preserve">    Purchase/Construct of Property Plant and Equipment  (Assets/Capital Outlay)</t>
  </si>
  <si>
    <t xml:space="preserve">    Purchase of Debt Securities of Other Entities (Investment Outlay)</t>
  </si>
  <si>
    <t xml:space="preserve">    Grant/Make Loan to Other Entities (Investment Outlay)</t>
  </si>
  <si>
    <t>DEBT SERVICE (Principal Cost)</t>
  </si>
  <si>
    <t xml:space="preserve">    Payment of Loan Amortization</t>
  </si>
  <si>
    <t xml:space="preserve">    Retirement/Redemption of Bonds/Debt Securities</t>
  </si>
  <si>
    <t>OTHER NON-OPERATING EXPENDITURES</t>
  </si>
  <si>
    <t>TOTAL NON-OPERATING EXPENDITURES</t>
  </si>
  <si>
    <t>NET INCREASE/(DECREASE) IN FUNDS</t>
  </si>
  <si>
    <t>-10,781,391.63</t>
  </si>
  <si>
    <t>12,441,685.36</t>
  </si>
  <si>
    <t>3,047,185.99</t>
  </si>
  <si>
    <t>5,568.13</t>
  </si>
  <si>
    <t>15,494,439.48</t>
  </si>
  <si>
    <t>ADD: CASH BALANCE, BEGINNING</t>
  </si>
  <si>
    <t>71,428,993.21</t>
  </si>
  <si>
    <t>61,529,323.07</t>
  </si>
  <si>
    <t>4,229,281.45</t>
  </si>
  <si>
    <t>5,670,388.69</t>
  </si>
  <si>
    <t>FUND/CASH AVAILABLE</t>
  </si>
  <si>
    <t>60,647,601.58</t>
  </si>
  <si>
    <t>73,971,008.43</t>
  </si>
  <si>
    <t>7,276,467.44</t>
  </si>
  <si>
    <t>5,675,956.82</t>
  </si>
  <si>
    <t>86,923,432.69</t>
  </si>
  <si>
    <t>Less: Payment of Prior Year/s Accounts Payable</t>
  </si>
  <si>
    <t>1,224,957.74</t>
  </si>
  <si>
    <t>CONTINUING  APPROPRIATION</t>
  </si>
  <si>
    <t>30,023,950.10</t>
  </si>
  <si>
    <t>15,663,334.40</t>
  </si>
  <si>
    <t>FUND/CASH BALANCE, END</t>
  </si>
  <si>
    <t>29,398,693.74</t>
  </si>
  <si>
    <t>57,082,716.29</t>
  </si>
  <si>
    <t>70,035,140.55</t>
  </si>
  <si>
    <t>GF</t>
  </si>
  <si>
    <t>TF</t>
  </si>
  <si>
    <t>TOTAL</t>
  </si>
  <si>
    <t>Amount set aside to finance projects with appropriations</t>
  </si>
  <si>
    <t xml:space="preserve">     provided in the previous years (Continuing appropriations)</t>
  </si>
  <si>
    <t>18,503,759.31</t>
  </si>
  <si>
    <t>Amount set aside for payment of Accounts Payable</t>
  </si>
  <si>
    <t>12,772,252.63</t>
  </si>
  <si>
    <t>554,592.68</t>
  </si>
  <si>
    <t>263,501.75</t>
  </si>
  <si>
    <t>13,590,347.06</t>
  </si>
  <si>
    <t>Amount set aside for Obligation not yet Due and Demandable</t>
  </si>
  <si>
    <t>174,600.00</t>
  </si>
  <si>
    <t>Amount Available for appropriations/operations</t>
  </si>
  <si>
    <t>25,632,104.35</t>
  </si>
  <si>
    <t>6,721,874.76</t>
  </si>
  <si>
    <t>5,412,455.07</t>
  </si>
  <si>
    <t>37,766,434.18</t>
  </si>
  <si>
    <t>Total Assets (net of accumulated depreciation)</t>
  </si>
  <si>
    <t>470,964,402.14</t>
  </si>
  <si>
    <t>Certified correct:</t>
  </si>
  <si>
    <t>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</si>
</sst>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SansSerif"/>
    </font>
    <font>
      <sz val="8"/>
      <color indexed="8"/>
      <name val="Sans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Alignment="1">
      <alignment horizontal="center"/>
    </xf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2" fillId="0" borderId="6" xfId="1" applyFont="1" applyBorder="1"/>
    <xf numFmtId="43" fontId="0" fillId="0" borderId="8" xfId="1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43" fontId="3" fillId="0" borderId="6" xfId="1" applyFont="1" applyBorder="1" applyAlignment="1" applyProtection="1">
      <alignment horizontal="right" vertical="center" wrapText="1"/>
    </xf>
    <xf numFmtId="43" fontId="4" fillId="0" borderId="6" xfId="1" applyFont="1" applyBorder="1" applyAlignment="1" applyProtection="1">
      <alignment horizontal="right" vertical="center" wrapText="1"/>
    </xf>
    <xf numFmtId="0" fontId="0" fillId="0" borderId="4" xfId="0" applyFont="1" applyBorder="1"/>
    <xf numFmtId="43" fontId="2" fillId="0" borderId="7" xfId="1" applyFont="1" applyBorder="1"/>
    <xf numFmtId="43" fontId="3" fillId="0" borderId="5" xfId="1" applyFont="1" applyBorder="1" applyAlignment="1" applyProtection="1">
      <alignment horizontal="right" vertical="center" wrapText="1"/>
    </xf>
    <xf numFmtId="43" fontId="3" fillId="0" borderId="7" xfId="1" applyFont="1" applyBorder="1" applyAlignment="1" applyProtection="1">
      <alignment horizontal="right" vertical="center" wrapText="1"/>
    </xf>
    <xf numFmtId="43" fontId="3" fillId="0" borderId="1" xfId="1" applyFont="1" applyBorder="1" applyAlignment="1" applyProtection="1">
      <alignment horizontal="right" vertical="center" wrapText="1"/>
    </xf>
    <xf numFmtId="4" fontId="0" fillId="0" borderId="0" xfId="0" applyNumberFormat="1" applyFont="1"/>
    <xf numFmtId="0" fontId="2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zoomScaleNormal="100" zoomScaleSheetLayoutView="100" workbookViewId="0">
      <selection activeCell="A87" sqref="A87:H87"/>
    </sheetView>
  </sheetViews>
  <sheetFormatPr defaultRowHeight="15"/>
  <cols>
    <col min="1" max="1" width="51.5703125" style="7" customWidth="1"/>
    <col min="2" max="2" width="9.140625" style="7" customWidth="1"/>
    <col min="3" max="3" width="15.85546875" style="7" customWidth="1"/>
    <col min="4" max="4" width="16.140625" style="7" customWidth="1"/>
    <col min="5" max="5" width="16.85546875" style="7" customWidth="1"/>
    <col min="6" max="6" width="15.85546875" style="7" customWidth="1"/>
    <col min="7" max="7" width="18.28515625" style="7" customWidth="1"/>
    <col min="8" max="16384" width="9.140625" style="7"/>
  </cols>
  <sheetData>
    <row r="1" spans="1:7">
      <c r="A1" s="7" t="s">
        <v>65</v>
      </c>
    </row>
    <row r="2" spans="1:7">
      <c r="A2" s="7" t="s">
        <v>66</v>
      </c>
    </row>
    <row r="4" spans="1:7">
      <c r="A4" s="23" t="s">
        <v>0</v>
      </c>
      <c r="B4" s="23"/>
      <c r="C4" s="23"/>
      <c r="D4" s="23"/>
      <c r="E4" s="23"/>
      <c r="F4" s="23"/>
      <c r="G4" s="23"/>
    </row>
    <row r="5" spans="1:7">
      <c r="A5" s="27" t="s">
        <v>75</v>
      </c>
      <c r="B5" s="27"/>
      <c r="C5" s="27"/>
      <c r="D5" s="27"/>
      <c r="E5" s="27"/>
      <c r="F5" s="27"/>
      <c r="G5" s="27"/>
    </row>
    <row r="6" spans="1:7">
      <c r="A6" s="23" t="s">
        <v>67</v>
      </c>
      <c r="B6" s="23"/>
      <c r="C6" s="23"/>
      <c r="D6" s="23"/>
      <c r="E6" s="23"/>
      <c r="F6" s="23"/>
      <c r="G6" s="23"/>
    </row>
    <row r="7" spans="1:7">
      <c r="A7" s="1"/>
      <c r="B7" s="1"/>
      <c r="C7" s="1"/>
      <c r="D7" s="1"/>
      <c r="E7" s="1"/>
      <c r="F7" s="1"/>
      <c r="G7" s="1"/>
    </row>
    <row r="9" spans="1:7" ht="29.45" customHeight="1">
      <c r="A9" s="24" t="s">
        <v>1</v>
      </c>
      <c r="B9" s="26" t="s">
        <v>2</v>
      </c>
      <c r="C9" s="24" t="s">
        <v>73</v>
      </c>
      <c r="D9" s="24" t="s">
        <v>72</v>
      </c>
      <c r="E9" s="25"/>
      <c r="F9" s="25"/>
      <c r="G9" s="24" t="s">
        <v>74</v>
      </c>
    </row>
    <row r="10" spans="1:7">
      <c r="A10" s="24"/>
      <c r="B10" s="26"/>
      <c r="C10" s="24"/>
      <c r="D10" s="8" t="s">
        <v>3</v>
      </c>
      <c r="E10" s="8" t="s">
        <v>4</v>
      </c>
      <c r="F10" s="8" t="s">
        <v>5</v>
      </c>
      <c r="G10" s="24"/>
    </row>
    <row r="11" spans="1:7">
      <c r="A11" s="9"/>
      <c r="B11" s="10"/>
      <c r="C11" s="2"/>
      <c r="D11" s="2"/>
      <c r="E11" s="2"/>
      <c r="F11" s="2"/>
      <c r="G11" s="2"/>
    </row>
    <row r="12" spans="1:7">
      <c r="A12" s="11" t="s">
        <v>6</v>
      </c>
      <c r="B12" s="12"/>
      <c r="C12" s="3"/>
      <c r="D12" s="3"/>
      <c r="E12" s="3"/>
      <c r="F12" s="3"/>
      <c r="G12" s="3"/>
    </row>
    <row r="13" spans="1:7">
      <c r="A13" s="11" t="s">
        <v>7</v>
      </c>
      <c r="B13" s="13"/>
      <c r="C13" s="14">
        <v>87891889.400000006</v>
      </c>
      <c r="D13" s="14">
        <f>C66</f>
        <v>71428993.209999919</v>
      </c>
      <c r="E13" s="13">
        <v>0</v>
      </c>
      <c r="F13" s="5">
        <f>D13</f>
        <v>71428993.209999919</v>
      </c>
      <c r="G13" s="5">
        <v>70035140.549999997</v>
      </c>
    </row>
    <row r="14" spans="1:7">
      <c r="A14" s="11" t="s">
        <v>8</v>
      </c>
      <c r="B14" s="13"/>
      <c r="C14" s="13"/>
      <c r="D14" s="13"/>
      <c r="E14" s="13"/>
      <c r="F14" s="3"/>
      <c r="G14" s="3"/>
    </row>
    <row r="15" spans="1:7">
      <c r="A15" s="11" t="s">
        <v>9</v>
      </c>
      <c r="B15" s="13"/>
      <c r="C15" s="13"/>
      <c r="D15" s="13"/>
      <c r="E15" s="13"/>
      <c r="F15" s="3"/>
      <c r="G15" s="3"/>
    </row>
    <row r="16" spans="1:7">
      <c r="A16" s="11" t="s">
        <v>10</v>
      </c>
      <c r="B16" s="13"/>
      <c r="C16" s="13"/>
      <c r="D16" s="13"/>
      <c r="E16" s="13"/>
      <c r="F16" s="3"/>
      <c r="G16" s="3"/>
    </row>
    <row r="17" spans="1:7">
      <c r="A17" s="11" t="s">
        <v>11</v>
      </c>
      <c r="B17" s="13"/>
      <c r="C17" s="13"/>
      <c r="D17" s="13"/>
      <c r="E17" s="13"/>
      <c r="F17" s="13"/>
      <c r="G17" s="6"/>
    </row>
    <row r="18" spans="1:7">
      <c r="A18" s="11" t="s">
        <v>12</v>
      </c>
      <c r="B18" s="13"/>
      <c r="C18" s="20">
        <v>2787545.17</v>
      </c>
      <c r="D18" s="13">
        <v>2653331.69</v>
      </c>
      <c r="E18" s="13">
        <f>F18-D18</f>
        <v>1476730.8000000003</v>
      </c>
      <c r="F18" s="13">
        <v>4130062.49</v>
      </c>
      <c r="G18" s="13">
        <v>4060000</v>
      </c>
    </row>
    <row r="19" spans="1:7">
      <c r="A19" s="11" t="s">
        <v>13</v>
      </c>
      <c r="B19" s="13"/>
      <c r="C19" s="20">
        <v>3483961.07</v>
      </c>
      <c r="D19" s="13">
        <v>3318718.9</v>
      </c>
      <c r="E19" s="13">
        <f t="shared" ref="E19:E28" si="0">F19-D19</f>
        <v>1845913.06</v>
      </c>
      <c r="F19" s="13">
        <v>5164631.96</v>
      </c>
      <c r="G19" s="13">
        <v>4060000</v>
      </c>
    </row>
    <row r="20" spans="1:7">
      <c r="A20" s="11" t="s">
        <v>14</v>
      </c>
      <c r="B20" s="13"/>
      <c r="C20" s="13">
        <v>4498985.49</v>
      </c>
      <c r="D20" s="13">
        <v>5204778.83</v>
      </c>
      <c r="E20" s="13">
        <f t="shared" si="0"/>
        <v>166884.20000000019</v>
      </c>
      <c r="F20" s="13">
        <v>5371663.0300000003</v>
      </c>
      <c r="G20" s="6">
        <v>3690000</v>
      </c>
    </row>
    <row r="21" spans="1:7">
      <c r="A21" s="11" t="s">
        <v>15</v>
      </c>
      <c r="B21" s="13"/>
      <c r="C21" s="13">
        <v>612092</v>
      </c>
      <c r="D21" s="13">
        <v>520643.12</v>
      </c>
      <c r="E21" s="13">
        <f t="shared" si="0"/>
        <v>101335.97999999998</v>
      </c>
      <c r="F21" s="13">
        <v>621979.1</v>
      </c>
      <c r="G21" s="6">
        <v>640000</v>
      </c>
    </row>
    <row r="22" spans="1:7">
      <c r="A22" s="11" t="s">
        <v>16</v>
      </c>
      <c r="B22" s="13"/>
      <c r="C22" s="14">
        <f>SUM(C18:C21)</f>
        <v>11382583.73</v>
      </c>
      <c r="D22" s="14">
        <f>SUM(D18:D21)</f>
        <v>11697472.539999999</v>
      </c>
      <c r="E22" s="14">
        <f t="shared" si="0"/>
        <v>3590864.040000001</v>
      </c>
      <c r="F22" s="14">
        <f>SUM(F18:F21)</f>
        <v>15288336.58</v>
      </c>
      <c r="G22" s="14">
        <f>SUM(G18:G21)</f>
        <v>12450000</v>
      </c>
    </row>
    <row r="23" spans="1:7">
      <c r="A23" s="11" t="s">
        <v>17</v>
      </c>
      <c r="B23" s="13"/>
      <c r="C23" s="13"/>
      <c r="D23" s="13"/>
      <c r="E23" s="13"/>
      <c r="F23" s="3"/>
      <c r="G23" s="6"/>
    </row>
    <row r="24" spans="1:7">
      <c r="A24" s="11" t="s">
        <v>18</v>
      </c>
      <c r="B24" s="13"/>
      <c r="C24" s="13">
        <v>3595314.87</v>
      </c>
      <c r="D24" s="13">
        <v>1611691.24</v>
      </c>
      <c r="E24" s="13">
        <f t="shared" si="0"/>
        <v>929754.76999999979</v>
      </c>
      <c r="F24" s="13">
        <v>2541446.0099999998</v>
      </c>
      <c r="G24" s="13">
        <v>2315000</v>
      </c>
    </row>
    <row r="25" spans="1:7">
      <c r="A25" s="11" t="s">
        <v>19</v>
      </c>
      <c r="B25" s="13"/>
      <c r="C25" s="13">
        <v>2088274.87</v>
      </c>
      <c r="D25" s="13">
        <v>1250737</v>
      </c>
      <c r="E25" s="13">
        <f t="shared" si="0"/>
        <v>618486</v>
      </c>
      <c r="F25" s="13">
        <v>1869223</v>
      </c>
      <c r="G25" s="13">
        <v>1415000</v>
      </c>
    </row>
    <row r="26" spans="1:7">
      <c r="A26" s="11" t="s">
        <v>20</v>
      </c>
      <c r="B26" s="13"/>
      <c r="C26" s="13">
        <v>7220006.0199999996</v>
      </c>
      <c r="D26" s="13">
        <v>5810832.6200000001</v>
      </c>
      <c r="E26" s="13">
        <f t="shared" si="0"/>
        <v>4309570.2</v>
      </c>
      <c r="F26" s="13">
        <v>10120402.82</v>
      </c>
      <c r="G26" s="13">
        <v>8725000</v>
      </c>
    </row>
    <row r="27" spans="1:7">
      <c r="A27" s="11" t="s">
        <v>21</v>
      </c>
      <c r="B27" s="13"/>
      <c r="C27" s="13">
        <v>416659.27</v>
      </c>
      <c r="D27" s="13">
        <v>45046.76</v>
      </c>
      <c r="E27" s="13">
        <f t="shared" si="0"/>
        <v>176077.52</v>
      </c>
      <c r="F27" s="13">
        <v>221124.28</v>
      </c>
      <c r="G27" s="13">
        <v>150000</v>
      </c>
    </row>
    <row r="28" spans="1:7">
      <c r="A28" s="11" t="s">
        <v>22</v>
      </c>
      <c r="B28" s="13"/>
      <c r="C28" s="14">
        <f>SUM(C24:C27)</f>
        <v>13320255.029999999</v>
      </c>
      <c r="D28" s="14">
        <f>SUM(D24:D27)</f>
        <v>8718307.6199999992</v>
      </c>
      <c r="E28" s="14">
        <f t="shared" si="0"/>
        <v>6033888.4900000002</v>
      </c>
      <c r="F28" s="14">
        <f>SUM(F24:F27)</f>
        <v>14752196.109999999</v>
      </c>
      <c r="G28" s="14">
        <f>SUM(G24:G27)</f>
        <v>12605000</v>
      </c>
    </row>
    <row r="29" spans="1:7">
      <c r="A29" s="11" t="s">
        <v>35</v>
      </c>
      <c r="B29" s="13"/>
      <c r="C29" s="5">
        <f>C22+C28</f>
        <v>24702838.759999998</v>
      </c>
      <c r="D29" s="5">
        <f>D22+D28</f>
        <v>20415780.159999996</v>
      </c>
      <c r="E29" s="5">
        <f t="shared" ref="E29" si="1">E22+E28</f>
        <v>9624752.5300000012</v>
      </c>
      <c r="F29" s="5">
        <f>F22+F28</f>
        <v>30040532.689999998</v>
      </c>
      <c r="G29" s="5">
        <f>G22+G28</f>
        <v>25055000</v>
      </c>
    </row>
    <row r="30" spans="1:7">
      <c r="A30" s="11" t="s">
        <v>23</v>
      </c>
      <c r="B30" s="13"/>
      <c r="C30" s="13"/>
      <c r="D30" s="13"/>
      <c r="E30" s="13"/>
      <c r="F30" s="3"/>
      <c r="G30" s="6"/>
    </row>
    <row r="31" spans="1:7">
      <c r="A31" s="11" t="s">
        <v>24</v>
      </c>
      <c r="B31" s="13"/>
      <c r="C31" s="13">
        <v>155037996</v>
      </c>
      <c r="D31" s="13">
        <v>83082348</v>
      </c>
      <c r="E31" s="13">
        <f>F31-D31</f>
        <v>83082348</v>
      </c>
      <c r="F31" s="13">
        <v>166164696</v>
      </c>
      <c r="G31" s="13">
        <v>219243814</v>
      </c>
    </row>
    <row r="32" spans="1:7">
      <c r="A32" s="11" t="s">
        <v>25</v>
      </c>
      <c r="B32" s="13"/>
      <c r="C32" s="13">
        <v>0</v>
      </c>
      <c r="D32" s="13">
        <v>0</v>
      </c>
      <c r="E32" s="13">
        <v>0</v>
      </c>
      <c r="F32" s="3">
        <v>0</v>
      </c>
      <c r="G32" s="3">
        <v>0</v>
      </c>
    </row>
    <row r="33" spans="1:7">
      <c r="A33" s="11" t="s">
        <v>26</v>
      </c>
      <c r="B33" s="13"/>
      <c r="C33" s="13">
        <v>0</v>
      </c>
      <c r="D33" s="13">
        <v>0</v>
      </c>
      <c r="E33" s="13">
        <v>0</v>
      </c>
      <c r="F33" s="3">
        <v>0</v>
      </c>
      <c r="G33" s="3">
        <v>0</v>
      </c>
    </row>
    <row r="34" spans="1:7">
      <c r="A34" s="11" t="s">
        <v>27</v>
      </c>
      <c r="B34" s="13"/>
      <c r="C34" s="13">
        <v>0</v>
      </c>
      <c r="D34" s="13">
        <v>0</v>
      </c>
      <c r="E34" s="13">
        <v>0</v>
      </c>
      <c r="F34" s="3">
        <v>0</v>
      </c>
      <c r="G34" s="3">
        <v>0</v>
      </c>
    </row>
    <row r="35" spans="1:7">
      <c r="A35" s="11" t="s">
        <v>28</v>
      </c>
      <c r="B35" s="13"/>
      <c r="C35" s="13">
        <v>0</v>
      </c>
      <c r="D35" s="13">
        <v>0</v>
      </c>
      <c r="E35" s="13">
        <v>0</v>
      </c>
      <c r="F35" s="3">
        <v>0</v>
      </c>
      <c r="G35" s="3">
        <v>0</v>
      </c>
    </row>
    <row r="36" spans="1:7">
      <c r="A36" s="11" t="s">
        <v>29</v>
      </c>
      <c r="B36" s="13"/>
      <c r="C36" s="13">
        <v>0</v>
      </c>
      <c r="D36" s="13">
        <v>0</v>
      </c>
      <c r="E36" s="13">
        <v>0</v>
      </c>
      <c r="F36" s="3">
        <v>0</v>
      </c>
      <c r="G36" s="3">
        <v>0</v>
      </c>
    </row>
    <row r="37" spans="1:7">
      <c r="A37" s="11" t="s">
        <v>30</v>
      </c>
      <c r="B37" s="13"/>
      <c r="C37" s="13">
        <v>0</v>
      </c>
      <c r="D37" s="13">
        <v>0</v>
      </c>
      <c r="E37" s="13">
        <v>0</v>
      </c>
      <c r="F37" s="3">
        <v>0</v>
      </c>
      <c r="G37" s="3">
        <v>0</v>
      </c>
    </row>
    <row r="38" spans="1:7">
      <c r="A38" s="11" t="s">
        <v>31</v>
      </c>
      <c r="B38" s="13"/>
      <c r="C38" s="13"/>
      <c r="D38" s="13">
        <v>0</v>
      </c>
      <c r="E38" s="13"/>
      <c r="F38" s="3"/>
      <c r="G38" s="3">
        <v>0</v>
      </c>
    </row>
    <row r="39" spans="1:7">
      <c r="A39" s="11" t="s">
        <v>32</v>
      </c>
      <c r="B39" s="13"/>
      <c r="C39" s="13">
        <v>306520</v>
      </c>
      <c r="D39" s="13">
        <v>0</v>
      </c>
      <c r="E39" s="13">
        <v>0</v>
      </c>
      <c r="F39" s="3">
        <v>5802597.8399999999</v>
      </c>
      <c r="G39" s="3">
        <v>0</v>
      </c>
    </row>
    <row r="40" spans="1:7">
      <c r="A40" s="11" t="s">
        <v>33</v>
      </c>
      <c r="B40" s="13"/>
      <c r="C40" s="13">
        <v>88544592.760000005</v>
      </c>
      <c r="D40" s="13"/>
      <c r="E40" s="13">
        <v>0</v>
      </c>
      <c r="F40" s="3">
        <v>24364984.260000002</v>
      </c>
      <c r="G40" s="3">
        <v>0</v>
      </c>
    </row>
    <row r="41" spans="1:7">
      <c r="A41" s="11" t="s">
        <v>34</v>
      </c>
      <c r="B41" s="13"/>
      <c r="C41" s="5">
        <f>SUM(C31:C40)</f>
        <v>243889108.75999999</v>
      </c>
      <c r="D41" s="5">
        <f t="shared" ref="D41:E41" si="2">SUM(D31:D40)</f>
        <v>83082348</v>
      </c>
      <c r="E41" s="5">
        <f t="shared" si="2"/>
        <v>83082348</v>
      </c>
      <c r="F41" s="5">
        <f>SUM(F31:F40)</f>
        <v>196332278.09999999</v>
      </c>
      <c r="G41" s="5">
        <f>SUM(G31:G33,G38,G39,G40)</f>
        <v>219243814</v>
      </c>
    </row>
    <row r="42" spans="1:7">
      <c r="A42" s="11" t="s">
        <v>36</v>
      </c>
      <c r="B42" s="13"/>
      <c r="C42" s="13"/>
      <c r="D42" s="13"/>
      <c r="E42" s="13"/>
      <c r="F42" s="3"/>
      <c r="G42" s="3"/>
    </row>
    <row r="43" spans="1:7">
      <c r="A43" s="11" t="s">
        <v>42</v>
      </c>
      <c r="B43" s="13"/>
      <c r="C43" s="13"/>
      <c r="D43" s="13"/>
      <c r="E43" s="13"/>
      <c r="F43" s="3"/>
      <c r="G43" s="3"/>
    </row>
    <row r="44" spans="1:7">
      <c r="A44" s="11" t="s">
        <v>40</v>
      </c>
      <c r="B44" s="13"/>
      <c r="C44" s="13">
        <v>0</v>
      </c>
      <c r="D44" s="13">
        <v>0</v>
      </c>
      <c r="E44" s="13">
        <v>0</v>
      </c>
      <c r="F44" s="3">
        <v>0</v>
      </c>
      <c r="G44" s="3">
        <v>0</v>
      </c>
    </row>
    <row r="45" spans="1:7">
      <c r="A45" s="11" t="s">
        <v>39</v>
      </c>
      <c r="B45" s="13"/>
      <c r="C45" s="13">
        <v>0</v>
      </c>
      <c r="D45" s="13">
        <v>0</v>
      </c>
      <c r="E45" s="13">
        <v>0</v>
      </c>
      <c r="F45" s="3">
        <v>0</v>
      </c>
      <c r="G45" s="3">
        <v>0</v>
      </c>
    </row>
    <row r="46" spans="1:7">
      <c r="A46" s="11" t="s">
        <v>37</v>
      </c>
      <c r="B46" s="13"/>
      <c r="C46" s="13"/>
      <c r="D46" s="13"/>
      <c r="E46" s="13"/>
      <c r="F46" s="3"/>
      <c r="G46" s="3"/>
    </row>
    <row r="47" spans="1:7">
      <c r="A47" s="11" t="s">
        <v>38</v>
      </c>
      <c r="B47" s="13"/>
      <c r="C47" s="13">
        <v>0</v>
      </c>
      <c r="D47" s="13">
        <v>0</v>
      </c>
      <c r="E47" s="13">
        <v>0</v>
      </c>
      <c r="F47" s="3">
        <v>0</v>
      </c>
      <c r="G47" s="3">
        <v>0</v>
      </c>
    </row>
    <row r="48" spans="1:7">
      <c r="A48" s="11" t="s">
        <v>41</v>
      </c>
      <c r="B48" s="13"/>
      <c r="C48" s="13">
        <v>0</v>
      </c>
      <c r="D48" s="13">
        <v>0</v>
      </c>
      <c r="E48" s="13">
        <v>0</v>
      </c>
      <c r="F48" s="3">
        <v>0</v>
      </c>
      <c r="G48" s="3">
        <v>0</v>
      </c>
    </row>
    <row r="49" spans="1:7">
      <c r="A49" s="11" t="s">
        <v>43</v>
      </c>
      <c r="B49" s="13"/>
      <c r="C49" s="13"/>
      <c r="D49" s="13"/>
      <c r="E49" s="13"/>
      <c r="F49" s="3"/>
      <c r="G49" s="3"/>
    </row>
    <row r="50" spans="1:7">
      <c r="A50" s="11" t="s">
        <v>44</v>
      </c>
      <c r="B50" s="13"/>
      <c r="C50" s="13">
        <v>0</v>
      </c>
      <c r="D50" s="13">
        <v>0</v>
      </c>
      <c r="E50" s="13">
        <v>0</v>
      </c>
      <c r="F50" s="3">
        <v>0</v>
      </c>
      <c r="G50" s="3">
        <v>0</v>
      </c>
    </row>
    <row r="51" spans="1:7">
      <c r="A51" s="11" t="s">
        <v>45</v>
      </c>
      <c r="B51" s="13"/>
      <c r="C51" s="13">
        <v>0</v>
      </c>
      <c r="D51" s="13">
        <v>0</v>
      </c>
      <c r="E51" s="13">
        <v>0</v>
      </c>
      <c r="F51" s="3">
        <v>0</v>
      </c>
      <c r="G51" s="3">
        <v>0</v>
      </c>
    </row>
    <row r="52" spans="1:7">
      <c r="A52" s="11" t="s">
        <v>46</v>
      </c>
      <c r="B52" s="13"/>
      <c r="C52" s="13">
        <v>0</v>
      </c>
      <c r="D52" s="13">
        <v>0</v>
      </c>
      <c r="E52" s="13">
        <v>0</v>
      </c>
      <c r="F52" s="3">
        <v>0</v>
      </c>
      <c r="G52" s="3">
        <v>0</v>
      </c>
    </row>
    <row r="53" spans="1:7">
      <c r="A53" s="11" t="s">
        <v>47</v>
      </c>
      <c r="B53" s="13"/>
      <c r="C53" s="13">
        <v>0</v>
      </c>
      <c r="D53" s="13">
        <v>0</v>
      </c>
      <c r="E53" s="13">
        <v>0</v>
      </c>
      <c r="F53" s="3">
        <v>0</v>
      </c>
      <c r="G53" s="3">
        <v>0</v>
      </c>
    </row>
    <row r="54" spans="1:7">
      <c r="A54" s="11" t="s">
        <v>48</v>
      </c>
      <c r="B54" s="13"/>
      <c r="C54" s="14">
        <f>C41+C29</f>
        <v>268591947.51999998</v>
      </c>
      <c r="D54" s="14">
        <f t="shared" ref="D54:E54" si="3">D41+D28+D22</f>
        <v>103498128.16</v>
      </c>
      <c r="E54" s="14">
        <f t="shared" si="3"/>
        <v>92707100.530000001</v>
      </c>
      <c r="F54" s="14">
        <f>F41+F28+F22</f>
        <v>226372810.78999999</v>
      </c>
      <c r="G54" s="14">
        <f>G41+G28+G22</f>
        <v>244298814</v>
      </c>
    </row>
    <row r="55" spans="1:7">
      <c r="A55" s="11"/>
      <c r="B55" s="13"/>
      <c r="C55" s="13"/>
      <c r="D55" s="13"/>
      <c r="E55" s="13"/>
      <c r="F55" s="3"/>
      <c r="G55" s="3"/>
    </row>
    <row r="56" spans="1:7">
      <c r="A56" s="9" t="s">
        <v>49</v>
      </c>
      <c r="B56" s="17"/>
      <c r="C56" s="17"/>
      <c r="D56" s="17"/>
      <c r="E56" s="17"/>
      <c r="F56" s="2"/>
      <c r="G56" s="2"/>
    </row>
    <row r="57" spans="1:7">
      <c r="A57" s="11" t="s">
        <v>51</v>
      </c>
      <c r="B57" s="13"/>
      <c r="C57" s="13"/>
      <c r="D57" s="13"/>
      <c r="E57" s="13"/>
      <c r="F57" s="3"/>
      <c r="G57" s="3"/>
    </row>
    <row r="58" spans="1:7">
      <c r="A58" s="11" t="s">
        <v>52</v>
      </c>
      <c r="B58" s="13"/>
      <c r="C58" s="13">
        <f>92433644.42+2380165.68+4726838.5</f>
        <v>99540648.600000009</v>
      </c>
      <c r="D58" s="13">
        <f>57802146.5</f>
        <v>57802146.5</v>
      </c>
      <c r="E58" s="13">
        <f t="shared" ref="E58:E60" si="4">F58-D58</f>
        <v>94467766.76000002</v>
      </c>
      <c r="F58" s="3">
        <f>135381621.12+1224957.74+15663334.4</f>
        <v>152269913.26000002</v>
      </c>
      <c r="G58" s="3">
        <v>164924471.08000001</v>
      </c>
    </row>
    <row r="59" spans="1:7">
      <c r="A59" s="11" t="s">
        <v>53</v>
      </c>
      <c r="B59" s="13"/>
      <c r="C59" s="13">
        <v>19829659.82</v>
      </c>
      <c r="D59" s="13">
        <v>9478173.4100000001</v>
      </c>
      <c r="E59" s="13">
        <f t="shared" si="4"/>
        <v>10387173.449999999</v>
      </c>
      <c r="F59" s="3">
        <v>19865346.859999999</v>
      </c>
      <c r="G59" s="3">
        <v>23362692.199999999</v>
      </c>
    </row>
    <row r="60" spans="1:7">
      <c r="A60" s="11" t="s">
        <v>54</v>
      </c>
      <c r="B60" s="13"/>
      <c r="C60" s="13">
        <v>75104329.319999993</v>
      </c>
      <c r="D60" s="13">
        <v>15392696.640000001</v>
      </c>
      <c r="E60" s="13">
        <f t="shared" si="4"/>
        <v>13832410.349999998</v>
      </c>
      <c r="F60" s="3">
        <v>29225106.989999998</v>
      </c>
      <c r="G60" s="3">
        <v>51872172.5</v>
      </c>
    </row>
    <row r="61" spans="1:7">
      <c r="A61" s="11" t="s">
        <v>55</v>
      </c>
      <c r="B61" s="13"/>
      <c r="C61" s="13">
        <v>0</v>
      </c>
      <c r="D61" s="13">
        <v>0</v>
      </c>
      <c r="E61" s="13">
        <v>0</v>
      </c>
      <c r="F61" s="3">
        <v>0</v>
      </c>
      <c r="G61" s="3">
        <v>0</v>
      </c>
    </row>
    <row r="62" spans="1:7">
      <c r="A62" s="11" t="s">
        <v>56</v>
      </c>
      <c r="B62" s="13"/>
      <c r="C62" s="13">
        <f>1785631.23+1741167+105232.05</f>
        <v>3632030.28</v>
      </c>
      <c r="D62" s="13">
        <f>160399.12+29400</f>
        <v>189799.12</v>
      </c>
      <c r="E62" s="13">
        <f t="shared" ref="E62:E64" si="5">F62-D62</f>
        <v>1927646.8499999996</v>
      </c>
      <c r="F62" s="3">
        <f>815265.52+1302180.45</f>
        <v>2117445.9699999997</v>
      </c>
      <c r="G62" s="3">
        <v>0</v>
      </c>
    </row>
    <row r="63" spans="1:7">
      <c r="A63" s="11" t="s">
        <v>57</v>
      </c>
      <c r="B63" s="13"/>
      <c r="C63" s="13">
        <f>69590192.29+17357983.4</f>
        <v>86948175.689999998</v>
      </c>
      <c r="D63" s="13">
        <v>0</v>
      </c>
      <c r="E63" s="13">
        <f t="shared" si="5"/>
        <v>24359416.130000003</v>
      </c>
      <c r="F63" s="3">
        <f>12583784.5+11775631.63</f>
        <v>24359416.130000003</v>
      </c>
      <c r="G63" s="3">
        <v>0</v>
      </c>
    </row>
    <row r="64" spans="1:7">
      <c r="A64" s="11" t="s">
        <v>50</v>
      </c>
      <c r="B64" s="13"/>
      <c r="C64" s="14">
        <f>SUM(C58:C63)</f>
        <v>285054843.71000004</v>
      </c>
      <c r="D64" s="14">
        <f>SUM(D58:D63)</f>
        <v>82862815.670000002</v>
      </c>
      <c r="E64" s="14">
        <f t="shared" si="5"/>
        <v>144974413.54000002</v>
      </c>
      <c r="F64" s="5">
        <f>SUM(F58:F63)</f>
        <v>227837229.21000001</v>
      </c>
      <c r="G64" s="5">
        <f>SUM(G58:G63)</f>
        <v>240159335.78</v>
      </c>
    </row>
    <row r="65" spans="1:7">
      <c r="A65" s="15"/>
      <c r="B65" s="18"/>
      <c r="C65" s="18"/>
      <c r="D65" s="18"/>
      <c r="E65" s="18"/>
      <c r="F65" s="4"/>
      <c r="G65" s="4"/>
    </row>
    <row r="66" spans="1:7">
      <c r="A66" s="15" t="s">
        <v>58</v>
      </c>
      <c r="B66" s="19"/>
      <c r="C66" s="16">
        <f>(C13+C54)-C64</f>
        <v>71428993.209999919</v>
      </c>
      <c r="D66" s="16"/>
      <c r="E66" s="19"/>
      <c r="F66" s="16">
        <f>(F13+F54)-F64</f>
        <v>69964574.789999872</v>
      </c>
      <c r="G66" s="4"/>
    </row>
    <row r="67" spans="1:7">
      <c r="F67" s="22">
        <f>F66-G147</f>
        <v>-70565.760000124574</v>
      </c>
    </row>
    <row r="69" spans="1:7">
      <c r="A69" s="7" t="s">
        <v>59</v>
      </c>
      <c r="B69" s="7" t="s">
        <v>63</v>
      </c>
    </row>
    <row r="71" spans="1:7">
      <c r="A71" s="21" t="s">
        <v>68</v>
      </c>
      <c r="B71" s="21" t="s">
        <v>71</v>
      </c>
    </row>
    <row r="72" spans="1:7">
      <c r="A72" s="7" t="s">
        <v>60</v>
      </c>
      <c r="B72" s="7" t="s">
        <v>64</v>
      </c>
    </row>
    <row r="74" spans="1:7">
      <c r="A74" s="21" t="s">
        <v>69</v>
      </c>
    </row>
    <row r="75" spans="1:7">
      <c r="A75" s="7" t="s">
        <v>61</v>
      </c>
    </row>
    <row r="77" spans="1:7">
      <c r="A77" s="21" t="s">
        <v>70</v>
      </c>
    </row>
    <row r="78" spans="1:7">
      <c r="A78" s="7" t="s">
        <v>62</v>
      </c>
    </row>
    <row r="86" spans="1:8" ht="44.25" customHeight="1">
      <c r="A86" s="28" t="s">
        <v>76</v>
      </c>
      <c r="B86" s="28"/>
      <c r="C86" s="28"/>
      <c r="D86" s="28"/>
      <c r="E86" s="28"/>
      <c r="F86" s="28"/>
      <c r="G86" s="28"/>
      <c r="H86" s="28"/>
    </row>
    <row r="87" spans="1:8">
      <c r="A87" s="29" t="s">
        <v>0</v>
      </c>
      <c r="B87" s="29"/>
      <c r="C87" s="29"/>
      <c r="D87" s="29"/>
      <c r="E87" s="29"/>
      <c r="F87" s="29"/>
      <c r="G87" s="29"/>
      <c r="H87" s="29"/>
    </row>
    <row r="88" spans="1:8">
      <c r="A88" s="30" t="s">
        <v>77</v>
      </c>
      <c r="B88" s="31" t="s">
        <v>78</v>
      </c>
      <c r="C88" s="31"/>
      <c r="D88" s="32"/>
      <c r="E88" s="32"/>
      <c r="F88" s="32"/>
      <c r="G88" s="32"/>
      <c r="H88" s="32"/>
    </row>
    <row r="89" spans="1:8" ht="15.75" thickBot="1">
      <c r="A89" s="30" t="s">
        <v>79</v>
      </c>
      <c r="B89" s="31" t="s">
        <v>80</v>
      </c>
      <c r="C89" s="31"/>
      <c r="D89" s="32"/>
      <c r="E89" s="32"/>
      <c r="F89" s="32"/>
      <c r="G89" s="32"/>
      <c r="H89" s="32"/>
    </row>
    <row r="90" spans="1:8" ht="23.25" thickBot="1">
      <c r="A90" s="33" t="s">
        <v>81</v>
      </c>
      <c r="B90" s="33"/>
      <c r="C90" s="34" t="s">
        <v>82</v>
      </c>
      <c r="D90" s="34" t="s">
        <v>83</v>
      </c>
      <c r="E90" s="34" t="s">
        <v>84</v>
      </c>
      <c r="F90" s="34" t="s">
        <v>85</v>
      </c>
      <c r="G90" s="34" t="s">
        <v>5</v>
      </c>
      <c r="H90" s="34" t="s">
        <v>86</v>
      </c>
    </row>
    <row r="91" spans="1:8" ht="15.75" thickBot="1">
      <c r="A91" s="35" t="s">
        <v>87</v>
      </c>
      <c r="B91" s="35"/>
      <c r="C91" s="36" t="s">
        <v>88</v>
      </c>
      <c r="D91" s="36" t="s">
        <v>89</v>
      </c>
      <c r="E91" s="36" t="s">
        <v>90</v>
      </c>
      <c r="F91" s="36" t="s">
        <v>91</v>
      </c>
      <c r="G91" s="36" t="s">
        <v>92</v>
      </c>
      <c r="H91" s="36" t="s">
        <v>93</v>
      </c>
    </row>
    <row r="92" spans="1:8" ht="15.75" thickBot="1">
      <c r="A92" s="35" t="s">
        <v>94</v>
      </c>
      <c r="B92" s="35"/>
      <c r="C92" s="36" t="s">
        <v>95</v>
      </c>
      <c r="D92" s="36" t="s">
        <v>96</v>
      </c>
      <c r="E92" s="36" t="s">
        <v>90</v>
      </c>
      <c r="F92" s="36" t="s">
        <v>91</v>
      </c>
      <c r="G92" s="36" t="s">
        <v>97</v>
      </c>
      <c r="H92" s="36" t="s">
        <v>98</v>
      </c>
    </row>
    <row r="93" spans="1:8" ht="15.75" thickBot="1">
      <c r="A93" s="35" t="s">
        <v>99</v>
      </c>
      <c r="B93" s="35"/>
      <c r="C93" s="36" t="s">
        <v>100</v>
      </c>
      <c r="D93" s="36" t="s">
        <v>101</v>
      </c>
      <c r="E93" s="36" t="s">
        <v>90</v>
      </c>
      <c r="F93" s="36" t="s">
        <v>91</v>
      </c>
      <c r="G93" s="36" t="s">
        <v>102</v>
      </c>
      <c r="H93" s="36" t="s">
        <v>103</v>
      </c>
    </row>
    <row r="94" spans="1:8" ht="15.75" thickBot="1">
      <c r="A94" s="35" t="s">
        <v>104</v>
      </c>
      <c r="B94" s="35"/>
      <c r="C94" s="36" t="s">
        <v>105</v>
      </c>
      <c r="D94" s="36" t="s">
        <v>106</v>
      </c>
      <c r="E94" s="36" t="s">
        <v>91</v>
      </c>
      <c r="F94" s="36" t="s">
        <v>91</v>
      </c>
      <c r="G94" s="36" t="s">
        <v>106</v>
      </c>
      <c r="H94" s="36" t="s">
        <v>107</v>
      </c>
    </row>
    <row r="95" spans="1:8" ht="15.75" thickBot="1">
      <c r="A95" s="35" t="s">
        <v>108</v>
      </c>
      <c r="B95" s="35"/>
      <c r="C95" s="36" t="s">
        <v>109</v>
      </c>
      <c r="D95" s="36" t="s">
        <v>110</v>
      </c>
      <c r="E95" s="36" t="s">
        <v>91</v>
      </c>
      <c r="F95" s="36" t="s">
        <v>91</v>
      </c>
      <c r="G95" s="36" t="s">
        <v>110</v>
      </c>
      <c r="H95" s="36" t="s">
        <v>111</v>
      </c>
    </row>
    <row r="96" spans="1:8" ht="15.75" thickBot="1">
      <c r="A96" s="35" t="s">
        <v>112</v>
      </c>
      <c r="B96" s="35"/>
      <c r="C96" s="36" t="s">
        <v>113</v>
      </c>
      <c r="D96" s="36" t="s">
        <v>114</v>
      </c>
      <c r="E96" s="36" t="s">
        <v>91</v>
      </c>
      <c r="F96" s="36" t="s">
        <v>91</v>
      </c>
      <c r="G96" s="36" t="s">
        <v>114</v>
      </c>
      <c r="H96" s="36" t="s">
        <v>115</v>
      </c>
    </row>
    <row r="97" spans="1:8" ht="15.75" thickBot="1">
      <c r="A97" s="35" t="s">
        <v>116</v>
      </c>
      <c r="B97" s="35"/>
      <c r="C97" s="36" t="s">
        <v>117</v>
      </c>
      <c r="D97" s="36" t="s">
        <v>118</v>
      </c>
      <c r="E97" s="36" t="s">
        <v>91</v>
      </c>
      <c r="F97" s="36" t="s">
        <v>91</v>
      </c>
      <c r="G97" s="36" t="s">
        <v>118</v>
      </c>
      <c r="H97" s="36" t="s">
        <v>119</v>
      </c>
    </row>
    <row r="98" spans="1:8" ht="15.75" thickBot="1">
      <c r="A98" s="35" t="s">
        <v>120</v>
      </c>
      <c r="B98" s="35"/>
      <c r="C98" s="36" t="s">
        <v>121</v>
      </c>
      <c r="D98" s="36" t="s">
        <v>122</v>
      </c>
      <c r="E98" s="36" t="s">
        <v>91</v>
      </c>
      <c r="F98" s="36" t="s">
        <v>91</v>
      </c>
      <c r="G98" s="36" t="s">
        <v>122</v>
      </c>
      <c r="H98" s="36" t="s">
        <v>123</v>
      </c>
    </row>
    <row r="99" spans="1:8" ht="15.75" thickBot="1">
      <c r="A99" s="35" t="s">
        <v>124</v>
      </c>
      <c r="B99" s="35"/>
      <c r="C99" s="36" t="s">
        <v>125</v>
      </c>
      <c r="D99" s="36" t="s">
        <v>126</v>
      </c>
      <c r="E99" s="36" t="s">
        <v>91</v>
      </c>
      <c r="F99" s="36" t="s">
        <v>91</v>
      </c>
      <c r="G99" s="36" t="s">
        <v>126</v>
      </c>
      <c r="H99" s="36" t="s">
        <v>127</v>
      </c>
    </row>
    <row r="100" spans="1:8" ht="15.75" thickBot="1">
      <c r="A100" s="35" t="s">
        <v>128</v>
      </c>
      <c r="B100" s="35"/>
      <c r="C100" s="36" t="s">
        <v>129</v>
      </c>
      <c r="D100" s="36" t="s">
        <v>130</v>
      </c>
      <c r="E100" s="36" t="s">
        <v>91</v>
      </c>
      <c r="F100" s="36" t="s">
        <v>91</v>
      </c>
      <c r="G100" s="36" t="s">
        <v>130</v>
      </c>
      <c r="H100" s="36" t="s">
        <v>131</v>
      </c>
    </row>
    <row r="101" spans="1:8" ht="15.75" thickBot="1">
      <c r="A101" s="35" t="s">
        <v>132</v>
      </c>
      <c r="B101" s="35"/>
      <c r="C101" s="36" t="s">
        <v>133</v>
      </c>
      <c r="D101" s="36" t="s">
        <v>134</v>
      </c>
      <c r="E101" s="36" t="s">
        <v>91</v>
      </c>
      <c r="F101" s="36" t="s">
        <v>135</v>
      </c>
      <c r="G101" s="36" t="s">
        <v>136</v>
      </c>
      <c r="H101" s="36" t="s">
        <v>137</v>
      </c>
    </row>
    <row r="102" spans="1:8" ht="15.75" thickBot="1">
      <c r="A102" s="35" t="s">
        <v>138</v>
      </c>
      <c r="B102" s="35"/>
      <c r="C102" s="36" t="s">
        <v>133</v>
      </c>
      <c r="D102" s="36" t="s">
        <v>133</v>
      </c>
      <c r="E102" s="36" t="s">
        <v>91</v>
      </c>
      <c r="F102" s="36" t="s">
        <v>91</v>
      </c>
      <c r="G102" s="36" t="s">
        <v>133</v>
      </c>
      <c r="H102" s="36" t="s">
        <v>139</v>
      </c>
    </row>
    <row r="103" spans="1:8" ht="15.75" thickBot="1">
      <c r="A103" s="35" t="s">
        <v>140</v>
      </c>
      <c r="B103" s="35"/>
      <c r="C103" s="36" t="s">
        <v>91</v>
      </c>
      <c r="D103" s="36" t="s">
        <v>91</v>
      </c>
      <c r="E103" s="36" t="s">
        <v>91</v>
      </c>
      <c r="F103" s="36" t="s">
        <v>91</v>
      </c>
      <c r="G103" s="36" t="s">
        <v>91</v>
      </c>
      <c r="H103" s="36" t="s">
        <v>141</v>
      </c>
    </row>
    <row r="104" spans="1:8" ht="15.75" thickBot="1">
      <c r="A104" s="35" t="s">
        <v>142</v>
      </c>
      <c r="B104" s="35"/>
      <c r="C104" s="36" t="s">
        <v>91</v>
      </c>
      <c r="D104" s="36" t="s">
        <v>143</v>
      </c>
      <c r="E104" s="36" t="s">
        <v>91</v>
      </c>
      <c r="F104" s="36" t="s">
        <v>91</v>
      </c>
      <c r="G104" s="36" t="s">
        <v>143</v>
      </c>
      <c r="H104" s="36" t="s">
        <v>144</v>
      </c>
    </row>
    <row r="105" spans="1:8" ht="15.75" thickBot="1">
      <c r="A105" s="35" t="s">
        <v>145</v>
      </c>
      <c r="B105" s="35"/>
      <c r="C105" s="36" t="s">
        <v>91</v>
      </c>
      <c r="D105" s="36" t="s">
        <v>91</v>
      </c>
      <c r="E105" s="36" t="s">
        <v>91</v>
      </c>
      <c r="F105" s="36" t="s">
        <v>135</v>
      </c>
      <c r="G105" s="36" t="s">
        <v>135</v>
      </c>
      <c r="H105" s="36" t="s">
        <v>141</v>
      </c>
    </row>
    <row r="106" spans="1:8" ht="15.75" thickBot="1">
      <c r="A106" s="35" t="s">
        <v>146</v>
      </c>
      <c r="B106" s="35"/>
      <c r="C106" s="36" t="s">
        <v>147</v>
      </c>
      <c r="D106" s="36" t="s">
        <v>148</v>
      </c>
      <c r="E106" s="36" t="s">
        <v>90</v>
      </c>
      <c r="F106" s="36" t="s">
        <v>135</v>
      </c>
      <c r="G106" s="36" t="s">
        <v>149</v>
      </c>
      <c r="H106" s="36" t="s">
        <v>150</v>
      </c>
    </row>
    <row r="107" spans="1:8" ht="15.75" thickBot="1">
      <c r="A107" s="35" t="s">
        <v>151</v>
      </c>
      <c r="B107" s="35"/>
      <c r="C107" s="36" t="s">
        <v>91</v>
      </c>
      <c r="D107" s="36" t="s">
        <v>91</v>
      </c>
      <c r="E107" s="36" t="s">
        <v>91</v>
      </c>
      <c r="F107" s="36" t="s">
        <v>91</v>
      </c>
      <c r="G107" s="36" t="s">
        <v>91</v>
      </c>
      <c r="H107" s="36" t="s">
        <v>152</v>
      </c>
    </row>
    <row r="108" spans="1:8" ht="15.75" thickBot="1">
      <c r="A108" s="35" t="s">
        <v>153</v>
      </c>
      <c r="B108" s="35"/>
      <c r="C108" s="36" t="s">
        <v>147</v>
      </c>
      <c r="D108" s="36" t="s">
        <v>148</v>
      </c>
      <c r="E108" s="36" t="s">
        <v>90</v>
      </c>
      <c r="F108" s="36" t="s">
        <v>135</v>
      </c>
      <c r="G108" s="36" t="s">
        <v>149</v>
      </c>
      <c r="H108" s="36" t="s">
        <v>152</v>
      </c>
    </row>
    <row r="109" spans="1:8" ht="15.75" thickBot="1">
      <c r="A109" s="35" t="s">
        <v>154</v>
      </c>
      <c r="B109" s="35"/>
      <c r="C109" s="36" t="s">
        <v>152</v>
      </c>
      <c r="D109" s="36" t="s">
        <v>152</v>
      </c>
      <c r="E109" s="36" t="s">
        <v>152</v>
      </c>
      <c r="F109" s="36" t="s">
        <v>152</v>
      </c>
      <c r="G109" s="36" t="s">
        <v>152</v>
      </c>
      <c r="H109" s="36" t="s">
        <v>152</v>
      </c>
    </row>
    <row r="110" spans="1:8" ht="15.75" thickBot="1">
      <c r="A110" s="35" t="s">
        <v>155</v>
      </c>
      <c r="B110" s="35"/>
      <c r="C110" s="36" t="s">
        <v>156</v>
      </c>
      <c r="D110" s="36" t="s">
        <v>157</v>
      </c>
      <c r="E110" s="36" t="s">
        <v>91</v>
      </c>
      <c r="F110" s="36" t="s">
        <v>158</v>
      </c>
      <c r="G110" s="36" t="s">
        <v>159</v>
      </c>
      <c r="H110" s="36" t="s">
        <v>160</v>
      </c>
    </row>
    <row r="111" spans="1:8" ht="15.75" thickBot="1">
      <c r="A111" s="35" t="s">
        <v>161</v>
      </c>
      <c r="B111" s="35"/>
      <c r="C111" s="36" t="s">
        <v>162</v>
      </c>
      <c r="D111" s="36" t="s">
        <v>91</v>
      </c>
      <c r="E111" s="36" t="s">
        <v>163</v>
      </c>
      <c r="F111" s="36" t="s">
        <v>91</v>
      </c>
      <c r="G111" s="36" t="s">
        <v>163</v>
      </c>
      <c r="H111" s="36" t="s">
        <v>164</v>
      </c>
    </row>
    <row r="112" spans="1:8" ht="15.75" thickBot="1">
      <c r="A112" s="35" t="s">
        <v>165</v>
      </c>
      <c r="B112" s="35"/>
      <c r="C112" s="36" t="s">
        <v>166</v>
      </c>
      <c r="D112" s="36" t="s">
        <v>167</v>
      </c>
      <c r="E112" s="36" t="s">
        <v>91</v>
      </c>
      <c r="F112" s="36" t="s">
        <v>91</v>
      </c>
      <c r="G112" s="36" t="s">
        <v>167</v>
      </c>
      <c r="H112" s="36" t="s">
        <v>168</v>
      </c>
    </row>
    <row r="113" spans="1:8" ht="15.75" thickBot="1">
      <c r="A113" s="35" t="s">
        <v>169</v>
      </c>
      <c r="B113" s="35"/>
      <c r="C113" s="36" t="s">
        <v>91</v>
      </c>
      <c r="D113" s="36" t="s">
        <v>91</v>
      </c>
      <c r="E113" s="36" t="s">
        <v>91</v>
      </c>
      <c r="F113" s="36" t="s">
        <v>91</v>
      </c>
      <c r="G113" s="36" t="s">
        <v>91</v>
      </c>
      <c r="H113" s="36" t="s">
        <v>141</v>
      </c>
    </row>
    <row r="114" spans="1:8" ht="15.75" thickBot="1">
      <c r="A114" s="35" t="s">
        <v>170</v>
      </c>
      <c r="B114" s="35"/>
      <c r="C114" s="36" t="s">
        <v>91</v>
      </c>
      <c r="D114" s="36" t="s">
        <v>91</v>
      </c>
      <c r="E114" s="36" t="s">
        <v>91</v>
      </c>
      <c r="F114" s="36" t="s">
        <v>91</v>
      </c>
      <c r="G114" s="36" t="s">
        <v>91</v>
      </c>
      <c r="H114" s="36" t="s">
        <v>141</v>
      </c>
    </row>
    <row r="115" spans="1:8" ht="15.75" thickBot="1">
      <c r="A115" s="35" t="s">
        <v>171</v>
      </c>
      <c r="B115" s="35"/>
      <c r="C115" s="36" t="s">
        <v>172</v>
      </c>
      <c r="D115" s="36" t="s">
        <v>173</v>
      </c>
      <c r="E115" s="36" t="s">
        <v>91</v>
      </c>
      <c r="F115" s="36" t="s">
        <v>91</v>
      </c>
      <c r="G115" s="36" t="s">
        <v>173</v>
      </c>
      <c r="H115" s="36" t="s">
        <v>174</v>
      </c>
    </row>
    <row r="116" spans="1:8" ht="15.75" thickBot="1">
      <c r="A116" s="35" t="s">
        <v>175</v>
      </c>
      <c r="B116" s="35"/>
      <c r="C116" s="36" t="s">
        <v>176</v>
      </c>
      <c r="D116" s="36" t="s">
        <v>177</v>
      </c>
      <c r="E116" s="36" t="s">
        <v>91</v>
      </c>
      <c r="F116" s="36" t="s">
        <v>91</v>
      </c>
      <c r="G116" s="36" t="s">
        <v>177</v>
      </c>
      <c r="H116" s="36" t="s">
        <v>178</v>
      </c>
    </row>
    <row r="117" spans="1:8" ht="15.75" thickBot="1">
      <c r="A117" s="35" t="s">
        <v>179</v>
      </c>
      <c r="B117" s="35"/>
      <c r="C117" s="36" t="s">
        <v>91</v>
      </c>
      <c r="D117" s="36" t="s">
        <v>91</v>
      </c>
      <c r="E117" s="36" t="s">
        <v>91</v>
      </c>
      <c r="F117" s="36" t="s">
        <v>91</v>
      </c>
      <c r="G117" s="36" t="s">
        <v>91</v>
      </c>
      <c r="H117" s="36" t="s">
        <v>141</v>
      </c>
    </row>
    <row r="118" spans="1:8" ht="15.75" thickBot="1">
      <c r="A118" s="35" t="s">
        <v>180</v>
      </c>
      <c r="B118" s="35"/>
      <c r="C118" s="36" t="s">
        <v>181</v>
      </c>
      <c r="D118" s="36" t="s">
        <v>182</v>
      </c>
      <c r="E118" s="36" t="s">
        <v>163</v>
      </c>
      <c r="F118" s="36" t="s">
        <v>158</v>
      </c>
      <c r="G118" s="36" t="s">
        <v>183</v>
      </c>
      <c r="H118" s="36" t="s">
        <v>150</v>
      </c>
    </row>
    <row r="119" spans="1:8" ht="15.75" thickBot="1">
      <c r="A119" s="35" t="s">
        <v>184</v>
      </c>
      <c r="B119" s="35"/>
      <c r="C119" s="36" t="s">
        <v>185</v>
      </c>
      <c r="D119" s="36" t="s">
        <v>186</v>
      </c>
      <c r="E119" s="36" t="s">
        <v>187</v>
      </c>
      <c r="F119" s="36" t="s">
        <v>188</v>
      </c>
      <c r="G119" s="36" t="s">
        <v>189</v>
      </c>
      <c r="H119" s="36" t="s">
        <v>141</v>
      </c>
    </row>
    <row r="120" spans="1:8" ht="15.75" thickBot="1">
      <c r="A120" s="35" t="s">
        <v>190</v>
      </c>
      <c r="B120" s="35"/>
      <c r="C120" s="36" t="s">
        <v>152</v>
      </c>
      <c r="D120" s="36" t="s">
        <v>152</v>
      </c>
      <c r="E120" s="36" t="s">
        <v>152</v>
      </c>
      <c r="F120" s="36" t="s">
        <v>152</v>
      </c>
      <c r="G120" s="36" t="s">
        <v>152</v>
      </c>
      <c r="H120" s="36" t="s">
        <v>152</v>
      </c>
    </row>
    <row r="121" spans="1:8" ht="15.75" thickBot="1">
      <c r="A121" s="35" t="s">
        <v>191</v>
      </c>
      <c r="B121" s="35"/>
      <c r="C121" s="36" t="s">
        <v>91</v>
      </c>
      <c r="D121" s="36" t="s">
        <v>91</v>
      </c>
      <c r="E121" s="36" t="s">
        <v>91</v>
      </c>
      <c r="F121" s="36" t="s">
        <v>91</v>
      </c>
      <c r="G121" s="36" t="s">
        <v>91</v>
      </c>
      <c r="H121" s="36" t="s">
        <v>141</v>
      </c>
    </row>
    <row r="122" spans="1:8" ht="15.75" thickBot="1">
      <c r="A122" s="35" t="s">
        <v>192</v>
      </c>
      <c r="B122" s="35"/>
      <c r="C122" s="36" t="s">
        <v>91</v>
      </c>
      <c r="D122" s="36" t="s">
        <v>91</v>
      </c>
      <c r="E122" s="36" t="s">
        <v>91</v>
      </c>
      <c r="F122" s="36" t="s">
        <v>91</v>
      </c>
      <c r="G122" s="36" t="s">
        <v>91</v>
      </c>
      <c r="H122" s="36" t="s">
        <v>141</v>
      </c>
    </row>
    <row r="123" spans="1:8" ht="15.75" thickBot="1">
      <c r="A123" s="35" t="s">
        <v>193</v>
      </c>
      <c r="B123" s="35"/>
      <c r="C123" s="36" t="s">
        <v>91</v>
      </c>
      <c r="D123" s="36" t="s">
        <v>91</v>
      </c>
      <c r="E123" s="36" t="s">
        <v>91</v>
      </c>
      <c r="F123" s="36" t="s">
        <v>91</v>
      </c>
      <c r="G123" s="36" t="s">
        <v>91</v>
      </c>
      <c r="H123" s="36" t="s">
        <v>141</v>
      </c>
    </row>
    <row r="124" spans="1:8" ht="15.75" thickBot="1">
      <c r="A124" s="35" t="s">
        <v>194</v>
      </c>
      <c r="B124" s="35"/>
      <c r="C124" s="36" t="s">
        <v>91</v>
      </c>
      <c r="D124" s="36" t="s">
        <v>91</v>
      </c>
      <c r="E124" s="36" t="s">
        <v>91</v>
      </c>
      <c r="F124" s="36" t="s">
        <v>91</v>
      </c>
      <c r="G124" s="36" t="s">
        <v>91</v>
      </c>
      <c r="H124" s="36" t="s">
        <v>141</v>
      </c>
    </row>
    <row r="125" spans="1:8" ht="15.75" thickBot="1">
      <c r="A125" s="35" t="s">
        <v>195</v>
      </c>
      <c r="B125" s="35"/>
      <c r="C125" s="36" t="s">
        <v>91</v>
      </c>
      <c r="D125" s="36" t="s">
        <v>91</v>
      </c>
      <c r="E125" s="36" t="s">
        <v>91</v>
      </c>
      <c r="F125" s="36" t="s">
        <v>91</v>
      </c>
      <c r="G125" s="36" t="s">
        <v>91</v>
      </c>
      <c r="H125" s="36" t="s">
        <v>141</v>
      </c>
    </row>
    <row r="126" spans="1:8" ht="15.75" thickBot="1">
      <c r="A126" s="35" t="s">
        <v>196</v>
      </c>
      <c r="B126" s="35"/>
      <c r="C126" s="36" t="s">
        <v>91</v>
      </c>
      <c r="D126" s="36" t="s">
        <v>91</v>
      </c>
      <c r="E126" s="36" t="s">
        <v>91</v>
      </c>
      <c r="F126" s="36" t="s">
        <v>91</v>
      </c>
      <c r="G126" s="36" t="s">
        <v>91</v>
      </c>
      <c r="H126" s="36" t="s">
        <v>141</v>
      </c>
    </row>
    <row r="127" spans="1:8" ht="15.75" thickBot="1">
      <c r="A127" s="35" t="s">
        <v>197</v>
      </c>
      <c r="B127" s="35"/>
      <c r="C127" s="36" t="s">
        <v>91</v>
      </c>
      <c r="D127" s="36" t="s">
        <v>91</v>
      </c>
      <c r="E127" s="36" t="s">
        <v>91</v>
      </c>
      <c r="F127" s="36" t="s">
        <v>91</v>
      </c>
      <c r="G127" s="36" t="s">
        <v>91</v>
      </c>
      <c r="H127" s="36" t="s">
        <v>141</v>
      </c>
    </row>
    <row r="128" spans="1:8" ht="15.75" thickBot="1">
      <c r="A128" s="35" t="s">
        <v>198</v>
      </c>
      <c r="B128" s="35"/>
      <c r="C128" s="36" t="s">
        <v>91</v>
      </c>
      <c r="D128" s="36" t="s">
        <v>199</v>
      </c>
      <c r="E128" s="36" t="s">
        <v>91</v>
      </c>
      <c r="F128" s="36" t="s">
        <v>91</v>
      </c>
      <c r="G128" s="36" t="s">
        <v>199</v>
      </c>
      <c r="H128" s="36" t="s">
        <v>152</v>
      </c>
    </row>
    <row r="129" spans="1:8" ht="15.75" thickBot="1">
      <c r="A129" s="35" t="s">
        <v>200</v>
      </c>
      <c r="B129" s="35"/>
      <c r="C129" s="36" t="s">
        <v>91</v>
      </c>
      <c r="D129" s="36" t="s">
        <v>199</v>
      </c>
      <c r="E129" s="36" t="s">
        <v>91</v>
      </c>
      <c r="F129" s="36" t="s">
        <v>91</v>
      </c>
      <c r="G129" s="36" t="s">
        <v>199</v>
      </c>
      <c r="H129" s="36" t="s">
        <v>152</v>
      </c>
    </row>
    <row r="130" spans="1:8" ht="15.75" thickBot="1">
      <c r="A130" s="35" t="s">
        <v>201</v>
      </c>
      <c r="B130" s="35"/>
      <c r="C130" s="36" t="s">
        <v>91</v>
      </c>
      <c r="D130" s="36" t="s">
        <v>91</v>
      </c>
      <c r="E130" s="36" t="s">
        <v>91</v>
      </c>
      <c r="F130" s="36" t="s">
        <v>91</v>
      </c>
      <c r="G130" s="36" t="s">
        <v>91</v>
      </c>
      <c r="H130" s="36" t="s">
        <v>152</v>
      </c>
    </row>
    <row r="131" spans="1:8" ht="15.75" thickBot="1">
      <c r="A131" s="35" t="s">
        <v>202</v>
      </c>
      <c r="B131" s="35"/>
      <c r="C131" s="36" t="s">
        <v>91</v>
      </c>
      <c r="D131" s="36" t="s">
        <v>199</v>
      </c>
      <c r="E131" s="36" t="s">
        <v>91</v>
      </c>
      <c r="F131" s="36" t="s">
        <v>91</v>
      </c>
      <c r="G131" s="36" t="s">
        <v>199</v>
      </c>
      <c r="H131" s="36" t="s">
        <v>152</v>
      </c>
    </row>
    <row r="132" spans="1:8" ht="15.75" thickBot="1">
      <c r="A132" s="35" t="s">
        <v>203</v>
      </c>
      <c r="B132" s="35"/>
      <c r="C132" s="36" t="s">
        <v>152</v>
      </c>
      <c r="D132" s="36" t="s">
        <v>152</v>
      </c>
      <c r="E132" s="36" t="s">
        <v>152</v>
      </c>
      <c r="F132" s="36" t="s">
        <v>152</v>
      </c>
      <c r="G132" s="36" t="s">
        <v>152</v>
      </c>
      <c r="H132" s="36" t="s">
        <v>152</v>
      </c>
    </row>
    <row r="133" spans="1:8" ht="15.75" thickBot="1">
      <c r="A133" s="35" t="s">
        <v>204</v>
      </c>
      <c r="B133" s="35"/>
      <c r="C133" s="36" t="s">
        <v>205</v>
      </c>
      <c r="D133" s="36" t="s">
        <v>206</v>
      </c>
      <c r="E133" s="36" t="s">
        <v>207</v>
      </c>
      <c r="F133" s="36" t="s">
        <v>208</v>
      </c>
      <c r="G133" s="36" t="s">
        <v>209</v>
      </c>
      <c r="H133" s="36" t="s">
        <v>150</v>
      </c>
    </row>
    <row r="134" spans="1:8" ht="15.75" thickBot="1">
      <c r="A134" s="35" t="s">
        <v>210</v>
      </c>
      <c r="B134" s="35"/>
      <c r="C134" s="36" t="s">
        <v>205</v>
      </c>
      <c r="D134" s="36" t="s">
        <v>206</v>
      </c>
      <c r="E134" s="36" t="s">
        <v>207</v>
      </c>
      <c r="F134" s="36" t="s">
        <v>208</v>
      </c>
      <c r="G134" s="36" t="s">
        <v>209</v>
      </c>
      <c r="H134" s="36" t="s">
        <v>150</v>
      </c>
    </row>
    <row r="135" spans="1:8" ht="15.75" thickBot="1">
      <c r="A135" s="35" t="s">
        <v>211</v>
      </c>
      <c r="B135" s="35"/>
      <c r="C135" s="36" t="s">
        <v>91</v>
      </c>
      <c r="D135" s="36" t="s">
        <v>91</v>
      </c>
      <c r="E135" s="36" t="s">
        <v>91</v>
      </c>
      <c r="F135" s="36" t="s">
        <v>91</v>
      </c>
      <c r="G135" s="36" t="s">
        <v>91</v>
      </c>
      <c r="H135" s="36" t="s">
        <v>141</v>
      </c>
    </row>
    <row r="136" spans="1:8" ht="15.75" thickBot="1">
      <c r="A136" s="35" t="s">
        <v>212</v>
      </c>
      <c r="B136" s="35"/>
      <c r="C136" s="36" t="s">
        <v>91</v>
      </c>
      <c r="D136" s="36" t="s">
        <v>91</v>
      </c>
      <c r="E136" s="36" t="s">
        <v>91</v>
      </c>
      <c r="F136" s="36" t="s">
        <v>91</v>
      </c>
      <c r="G136" s="36" t="s">
        <v>91</v>
      </c>
      <c r="H136" s="36" t="s">
        <v>141</v>
      </c>
    </row>
    <row r="137" spans="1:8" ht="15.75" thickBot="1">
      <c r="A137" s="35" t="s">
        <v>213</v>
      </c>
      <c r="B137" s="35"/>
      <c r="C137" s="36" t="s">
        <v>91</v>
      </c>
      <c r="D137" s="36" t="s">
        <v>91</v>
      </c>
      <c r="E137" s="36" t="s">
        <v>91</v>
      </c>
      <c r="F137" s="36" t="s">
        <v>91</v>
      </c>
      <c r="G137" s="36" t="s">
        <v>91</v>
      </c>
      <c r="H137" s="36" t="s">
        <v>141</v>
      </c>
    </row>
    <row r="138" spans="1:8" ht="15.75" thickBot="1">
      <c r="A138" s="35" t="s">
        <v>214</v>
      </c>
      <c r="B138" s="35"/>
      <c r="C138" s="36" t="s">
        <v>91</v>
      </c>
      <c r="D138" s="36" t="s">
        <v>91</v>
      </c>
      <c r="E138" s="36" t="s">
        <v>91</v>
      </c>
      <c r="F138" s="36" t="s">
        <v>91</v>
      </c>
      <c r="G138" s="36" t="s">
        <v>91</v>
      </c>
      <c r="H138" s="36" t="s">
        <v>141</v>
      </c>
    </row>
    <row r="139" spans="1:8" ht="15.75" thickBot="1">
      <c r="A139" s="35" t="s">
        <v>215</v>
      </c>
      <c r="B139" s="35"/>
      <c r="C139" s="36" t="s">
        <v>91</v>
      </c>
      <c r="D139" s="36" t="s">
        <v>91</v>
      </c>
      <c r="E139" s="36" t="s">
        <v>91</v>
      </c>
      <c r="F139" s="36" t="s">
        <v>91</v>
      </c>
      <c r="G139" s="36" t="s">
        <v>91</v>
      </c>
      <c r="H139" s="36" t="s">
        <v>141</v>
      </c>
    </row>
    <row r="140" spans="1:8" ht="15.75" thickBot="1">
      <c r="A140" s="35" t="s">
        <v>216</v>
      </c>
      <c r="B140" s="35"/>
      <c r="C140" s="36" t="s">
        <v>91</v>
      </c>
      <c r="D140" s="36" t="s">
        <v>91</v>
      </c>
      <c r="E140" s="36" t="s">
        <v>91</v>
      </c>
      <c r="F140" s="36" t="s">
        <v>91</v>
      </c>
      <c r="G140" s="36" t="s">
        <v>91</v>
      </c>
      <c r="H140" s="36" t="s">
        <v>152</v>
      </c>
    </row>
    <row r="141" spans="1:8" ht="15.75" thickBot="1">
      <c r="A141" s="35" t="s">
        <v>217</v>
      </c>
      <c r="B141" s="35"/>
      <c r="C141" s="36" t="s">
        <v>205</v>
      </c>
      <c r="D141" s="36" t="s">
        <v>206</v>
      </c>
      <c r="E141" s="36" t="s">
        <v>207</v>
      </c>
      <c r="F141" s="36" t="s">
        <v>208</v>
      </c>
      <c r="G141" s="36" t="s">
        <v>209</v>
      </c>
      <c r="H141" s="36" t="s">
        <v>152</v>
      </c>
    </row>
    <row r="142" spans="1:8" ht="15.75" thickBot="1">
      <c r="A142" s="35" t="s">
        <v>218</v>
      </c>
      <c r="B142" s="35"/>
      <c r="C142" s="36" t="s">
        <v>219</v>
      </c>
      <c r="D142" s="36" t="s">
        <v>220</v>
      </c>
      <c r="E142" s="36" t="s">
        <v>221</v>
      </c>
      <c r="F142" s="36" t="s">
        <v>222</v>
      </c>
      <c r="G142" s="36" t="s">
        <v>223</v>
      </c>
      <c r="H142" s="36" t="s">
        <v>152</v>
      </c>
    </row>
    <row r="143" spans="1:8" ht="15.75" thickBot="1">
      <c r="A143" s="35" t="s">
        <v>224</v>
      </c>
      <c r="B143" s="35"/>
      <c r="C143" s="36" t="s">
        <v>225</v>
      </c>
      <c r="D143" s="36" t="s">
        <v>226</v>
      </c>
      <c r="E143" s="36" t="s">
        <v>227</v>
      </c>
      <c r="F143" s="36" t="s">
        <v>228</v>
      </c>
      <c r="G143" s="36" t="s">
        <v>225</v>
      </c>
      <c r="H143" s="36" t="s">
        <v>152</v>
      </c>
    </row>
    <row r="144" spans="1:8" ht="15.75" thickBot="1">
      <c r="A144" s="35" t="s">
        <v>229</v>
      </c>
      <c r="B144" s="35"/>
      <c r="C144" s="36" t="s">
        <v>230</v>
      </c>
      <c r="D144" s="36" t="s">
        <v>231</v>
      </c>
      <c r="E144" s="36" t="s">
        <v>232</v>
      </c>
      <c r="F144" s="36" t="s">
        <v>233</v>
      </c>
      <c r="G144" s="36" t="s">
        <v>234</v>
      </c>
      <c r="H144" s="36" t="s">
        <v>152</v>
      </c>
    </row>
    <row r="145" spans="1:8" ht="15.75" thickBot="1">
      <c r="A145" s="35" t="s">
        <v>235</v>
      </c>
      <c r="B145" s="35"/>
      <c r="C145" s="36" t="s">
        <v>236</v>
      </c>
      <c r="D145" s="36" t="s">
        <v>236</v>
      </c>
      <c r="E145" s="36" t="s">
        <v>91</v>
      </c>
      <c r="F145" s="36" t="s">
        <v>91</v>
      </c>
      <c r="G145" s="36" t="s">
        <v>236</v>
      </c>
      <c r="H145" s="36" t="s">
        <v>152</v>
      </c>
    </row>
    <row r="146" spans="1:8" ht="15.75" thickBot="1">
      <c r="A146" s="35" t="s">
        <v>237</v>
      </c>
      <c r="B146" s="35"/>
      <c r="C146" s="36" t="s">
        <v>238</v>
      </c>
      <c r="D146" s="36" t="s">
        <v>239</v>
      </c>
      <c r="E146" s="36" t="s">
        <v>91</v>
      </c>
      <c r="F146" s="36" t="s">
        <v>91</v>
      </c>
      <c r="G146" s="36" t="s">
        <v>239</v>
      </c>
      <c r="H146" s="36" t="s">
        <v>152</v>
      </c>
    </row>
    <row r="147" spans="1:8" ht="15.75" thickBot="1">
      <c r="A147" s="35" t="s">
        <v>240</v>
      </c>
      <c r="B147" s="35"/>
      <c r="C147" s="36" t="s">
        <v>241</v>
      </c>
      <c r="D147" s="36" t="s">
        <v>242</v>
      </c>
      <c r="E147" s="36" t="s">
        <v>232</v>
      </c>
      <c r="F147" s="36" t="s">
        <v>233</v>
      </c>
      <c r="G147" s="36" t="s">
        <v>243</v>
      </c>
      <c r="H147" s="36" t="s">
        <v>152</v>
      </c>
    </row>
    <row r="148" spans="1:8" ht="15.75" thickBot="1">
      <c r="A148" s="28" t="s">
        <v>152</v>
      </c>
      <c r="B148" s="28"/>
      <c r="C148" s="28"/>
      <c r="D148" s="37" t="s">
        <v>244</v>
      </c>
      <c r="E148" s="37" t="s">
        <v>84</v>
      </c>
      <c r="F148" s="37" t="s">
        <v>245</v>
      </c>
      <c r="G148" s="37" t="s">
        <v>246</v>
      </c>
      <c r="H148" s="32"/>
    </row>
    <row r="149" spans="1:8" ht="15.75" thickBot="1">
      <c r="A149" s="35" t="s">
        <v>240</v>
      </c>
      <c r="B149" s="35"/>
      <c r="C149" s="35"/>
      <c r="D149" s="36" t="s">
        <v>242</v>
      </c>
      <c r="E149" s="36" t="s">
        <v>232</v>
      </c>
      <c r="F149" s="36" t="s">
        <v>233</v>
      </c>
      <c r="G149" s="36" t="s">
        <v>243</v>
      </c>
      <c r="H149" s="32"/>
    </row>
    <row r="150" spans="1:8" ht="15.75" thickBot="1">
      <c r="A150" s="35" t="s">
        <v>247</v>
      </c>
      <c r="B150" s="35"/>
      <c r="C150" s="35"/>
      <c r="D150" s="36" t="s">
        <v>152</v>
      </c>
      <c r="E150" s="36" t="s">
        <v>152</v>
      </c>
      <c r="F150" s="36" t="s">
        <v>152</v>
      </c>
      <c r="G150" s="36" t="s">
        <v>152</v>
      </c>
      <c r="H150" s="32"/>
    </row>
    <row r="151" spans="1:8" ht="15.75" thickBot="1">
      <c r="A151" s="35" t="s">
        <v>248</v>
      </c>
      <c r="B151" s="35"/>
      <c r="C151" s="35"/>
      <c r="D151" s="36" t="s">
        <v>249</v>
      </c>
      <c r="E151" s="36" t="s">
        <v>91</v>
      </c>
      <c r="F151" s="36" t="s">
        <v>91</v>
      </c>
      <c r="G151" s="36" t="s">
        <v>249</v>
      </c>
      <c r="H151" s="32"/>
    </row>
    <row r="152" spans="1:8" ht="15.75" thickBot="1">
      <c r="A152" s="35" t="s">
        <v>250</v>
      </c>
      <c r="B152" s="35"/>
      <c r="C152" s="35"/>
      <c r="D152" s="36" t="s">
        <v>251</v>
      </c>
      <c r="E152" s="36" t="s">
        <v>252</v>
      </c>
      <c r="F152" s="36" t="s">
        <v>253</v>
      </c>
      <c r="G152" s="36" t="s">
        <v>254</v>
      </c>
      <c r="H152" s="32"/>
    </row>
    <row r="153" spans="1:8" ht="15.75" thickBot="1">
      <c r="A153" s="35" t="s">
        <v>255</v>
      </c>
      <c r="B153" s="35"/>
      <c r="C153" s="35"/>
      <c r="D153" s="36" t="s">
        <v>256</v>
      </c>
      <c r="E153" s="36" t="s">
        <v>91</v>
      </c>
      <c r="F153" s="36" t="s">
        <v>91</v>
      </c>
      <c r="G153" s="36" t="s">
        <v>256</v>
      </c>
      <c r="H153" s="32"/>
    </row>
    <row r="154" spans="1:8" ht="15.75" thickBot="1">
      <c r="A154" s="35" t="s">
        <v>257</v>
      </c>
      <c r="B154" s="35"/>
      <c r="C154" s="35"/>
      <c r="D154" s="36" t="s">
        <v>258</v>
      </c>
      <c r="E154" s="36" t="s">
        <v>259</v>
      </c>
      <c r="F154" s="36" t="s">
        <v>260</v>
      </c>
      <c r="G154" s="36" t="s">
        <v>261</v>
      </c>
      <c r="H154" s="32"/>
    </row>
    <row r="155" spans="1:8" ht="15.75" thickBot="1">
      <c r="A155" s="35" t="s">
        <v>262</v>
      </c>
      <c r="B155" s="35"/>
      <c r="C155" s="36" t="s">
        <v>263</v>
      </c>
      <c r="D155" s="32"/>
      <c r="E155" s="32"/>
      <c r="F155" s="32"/>
      <c r="G155" s="32"/>
      <c r="H155" s="32"/>
    </row>
    <row r="156" spans="1:8" ht="15.75" thickBot="1">
      <c r="A156" s="32"/>
      <c r="B156" s="32"/>
      <c r="C156" s="32"/>
      <c r="D156" s="32"/>
      <c r="E156" s="38" t="s">
        <v>264</v>
      </c>
      <c r="F156" s="38"/>
      <c r="G156" s="41" t="s">
        <v>68</v>
      </c>
      <c r="H156" s="41"/>
    </row>
    <row r="157" spans="1:8">
      <c r="A157" s="32"/>
      <c r="B157" s="32"/>
      <c r="C157" s="32"/>
      <c r="D157" s="32"/>
      <c r="E157" s="32"/>
      <c r="F157" s="32"/>
      <c r="G157" s="39" t="s">
        <v>265</v>
      </c>
      <c r="H157" s="39"/>
    </row>
    <row r="158" spans="1:8">
      <c r="A158" s="32"/>
      <c r="B158" s="32"/>
      <c r="C158" s="32"/>
      <c r="D158" s="32"/>
      <c r="E158" s="40"/>
      <c r="F158" s="40"/>
      <c r="G158" s="31"/>
      <c r="H158" s="31"/>
    </row>
  </sheetData>
  <sheetProtection algorithmName="SHA-512" hashValue="MQvdAGIEyQjZS+Agzk23KMD6wy32n2ZKlBb2b2HR0ZHL1A3smXsWxJhRLzqQcH5LeBRrnkVDSukbvztGeo+FzA==" saltValue="UpUr07QFybGyDrWinizxhQ==" spinCount="100000" sheet="1" objects="1" scenarios="1"/>
  <mergeCells count="83">
    <mergeCell ref="E156:F156"/>
    <mergeCell ref="G157:H157"/>
    <mergeCell ref="E158:F158"/>
    <mergeCell ref="G158:H158"/>
    <mergeCell ref="G156:H156"/>
    <mergeCell ref="A151:C151"/>
    <mergeCell ref="A152:C152"/>
    <mergeCell ref="A153:C153"/>
    <mergeCell ref="A154:C154"/>
    <mergeCell ref="A155:B155"/>
    <mergeCell ref="A146:B146"/>
    <mergeCell ref="A147:B147"/>
    <mergeCell ref="A148:C148"/>
    <mergeCell ref="A149:C149"/>
    <mergeCell ref="A150:C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6:H86"/>
    <mergeCell ref="A87:H87"/>
    <mergeCell ref="B88:C88"/>
    <mergeCell ref="B89:C89"/>
    <mergeCell ref="A90:B90"/>
    <mergeCell ref="A4:G4"/>
    <mergeCell ref="D9:F9"/>
    <mergeCell ref="A9:A10"/>
    <mergeCell ref="B9:B10"/>
    <mergeCell ref="C9:C10"/>
    <mergeCell ref="G9:G10"/>
    <mergeCell ref="A5:G5"/>
    <mergeCell ref="A6:G6"/>
  </mergeCells>
  <pageMargins left="1.0236220472440944" right="0" top="0.74803149606299213" bottom="0.74803149606299213" header="0.31496062992125984" footer="0.31496062992125984"/>
  <pageSetup paperSize="9" scale="5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ASUS</cp:lastModifiedBy>
  <cp:lastPrinted>2022-04-07T02:28:21Z</cp:lastPrinted>
  <dcterms:created xsi:type="dcterms:W3CDTF">2019-07-26T07:28:14Z</dcterms:created>
  <dcterms:modified xsi:type="dcterms:W3CDTF">2022-04-07T03:58:05Z</dcterms:modified>
</cp:coreProperties>
</file>