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Form 3 - SR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54" i="1"/>
  <c r="G29" i="1"/>
  <c r="F66" i="1"/>
  <c r="F63" i="1"/>
  <c r="F58" i="1"/>
  <c r="E63" i="1" l="1"/>
  <c r="F62" i="1"/>
  <c r="F41" i="1"/>
  <c r="F54" i="1" s="1"/>
  <c r="D41" i="1"/>
  <c r="E41" i="1"/>
  <c r="F29" i="1"/>
  <c r="E38" i="1"/>
  <c r="D31" i="1"/>
  <c r="E31" i="1" s="1"/>
  <c r="F13" i="1"/>
  <c r="C63" i="1"/>
  <c r="C64" i="1"/>
  <c r="C41" i="1"/>
  <c r="C54" i="1" s="1"/>
  <c r="C29" i="1"/>
  <c r="C28" i="1"/>
  <c r="C22" i="1"/>
  <c r="C58" i="1"/>
  <c r="C62" i="1"/>
  <c r="C60" i="1"/>
  <c r="C66" i="1" l="1"/>
  <c r="D22" i="1" l="1"/>
  <c r="G41" i="1"/>
  <c r="G28" i="1"/>
  <c r="G22" i="1"/>
  <c r="G64" i="1"/>
  <c r="E62" i="1"/>
  <c r="E60" i="1"/>
  <c r="E59" i="1"/>
  <c r="E58" i="1"/>
  <c r="E27" i="1"/>
  <c r="E26" i="1"/>
  <c r="E25" i="1"/>
  <c r="E24" i="1"/>
  <c r="E19" i="1"/>
  <c r="E20" i="1"/>
  <c r="E21" i="1"/>
  <c r="E18" i="1"/>
  <c r="D64" i="1"/>
  <c r="D28" i="1"/>
  <c r="D54" i="1" l="1"/>
  <c r="D29" i="1"/>
  <c r="F64" i="1"/>
  <c r="E64" i="1" s="1"/>
  <c r="F28" i="1"/>
  <c r="E28" i="1" s="1"/>
  <c r="F22" i="1"/>
  <c r="E22" i="1" l="1"/>
  <c r="E29" i="1" l="1"/>
  <c r="E54" i="1"/>
</calcChain>
</file>

<file path=xl/sharedStrings.xml><?xml version="1.0" encoding="utf-8"?>
<sst xmlns="http://schemas.openxmlformats.org/spreadsheetml/2006/main" count="76" uniqueCount="76">
  <si>
    <t>STATEMENT OF RECEIPTS AND EXPENDITURES</t>
  </si>
  <si>
    <t>Particulars
(1)</t>
  </si>
  <si>
    <t>Account Code (PGCA)</t>
  </si>
  <si>
    <t>First Semester</t>
  </si>
  <si>
    <t xml:space="preserve">Second Semester </t>
  </si>
  <si>
    <t>Total</t>
  </si>
  <si>
    <t>RECEIPTS</t>
  </si>
  <si>
    <t>I.  Beginning Cash Balance</t>
  </si>
  <si>
    <t>II. Receipts</t>
  </si>
  <si>
    <t xml:space="preserve">    A. Local Sources</t>
  </si>
  <si>
    <t xml:space="preserve">          1. Tax Revenue</t>
  </si>
  <si>
    <t xml:space="preserve">                 a. Real Property Tax (RPT)</t>
  </si>
  <si>
    <t xml:space="preserve">                       i. Basic RPT</t>
  </si>
  <si>
    <t xml:space="preserve">                       ii. Special Education Fund</t>
  </si>
  <si>
    <t xml:space="preserve">                 b. Business Tax</t>
  </si>
  <si>
    <t xml:space="preserve">                 c. Other Local Taxes</t>
  </si>
  <si>
    <t xml:space="preserve">                 Total Tax Revenue</t>
  </si>
  <si>
    <t xml:space="preserve">          2. Non Tax Revenue</t>
  </si>
  <si>
    <t xml:space="preserve">                 a. Regulatory Fees</t>
  </si>
  <si>
    <t xml:space="preserve">                 b. Service/User Charges</t>
  </si>
  <si>
    <t xml:space="preserve">                 c. Receipts from Economic Enterprise</t>
  </si>
  <si>
    <t xml:space="preserve">                 d. Other Receipts</t>
  </si>
  <si>
    <t xml:space="preserve">                 Total Non Tax Revenue</t>
  </si>
  <si>
    <t xml:space="preserve">    B. External Sources</t>
  </si>
  <si>
    <t xml:space="preserve">          1. Internal Revenue Allotment</t>
  </si>
  <si>
    <t xml:space="preserve">          2. Share from GOCCs (PAGCOR and PCSO)</t>
  </si>
  <si>
    <t xml:space="preserve">          3. Other Shares from National Tax Collection</t>
  </si>
  <si>
    <t xml:space="preserve">               a. Share from Ecozone</t>
  </si>
  <si>
    <t xml:space="preserve">               b. Share from EVAT</t>
  </si>
  <si>
    <t xml:space="preserve">               c. Share from National Wealth</t>
  </si>
  <si>
    <t xml:space="preserve">               d. Share from Tobacco Excise Tax</t>
  </si>
  <si>
    <t xml:space="preserve">          4. National Government Transfer</t>
  </si>
  <si>
    <t xml:space="preserve">          5. Inter-Local Transfer</t>
  </si>
  <si>
    <t xml:space="preserve">          6. Extraordinary Receipts / Grants / Donation / Aids</t>
  </si>
  <si>
    <t xml:space="preserve">          Total External Sources</t>
  </si>
  <si>
    <t xml:space="preserve">          Total Local Sources</t>
  </si>
  <si>
    <t xml:space="preserve">     C. Non-Income Receipts</t>
  </si>
  <si>
    <t xml:space="preserve">                     Entities</t>
  </si>
  <si>
    <t xml:space="preserve">                c.  Collection of Loans Receivables</t>
  </si>
  <si>
    <t xml:space="preserve">                b.  Proceeds from Sale of Debt Securities of Other</t>
  </si>
  <si>
    <t xml:space="preserve">                a.  Proceeds from Sale of Assets</t>
  </si>
  <si>
    <t xml:space="preserve">                Total Capital Investment Receipts</t>
  </si>
  <si>
    <t xml:space="preserve">          1.  Capital Investment Receipts</t>
  </si>
  <si>
    <t xml:space="preserve">           2.  Receipts from Loans and Borrowings</t>
  </si>
  <si>
    <t xml:space="preserve">                a.  Acquisition of Loans</t>
  </si>
  <si>
    <t xml:space="preserve">                b. Issuance of Bonds</t>
  </si>
  <si>
    <t xml:space="preserve">                Total Receipts from Loans and Borrowings</t>
  </si>
  <si>
    <t xml:space="preserve">           Total Non-Income Receipts</t>
  </si>
  <si>
    <t>Total Receipts</t>
  </si>
  <si>
    <t>EXPENDITURES</t>
  </si>
  <si>
    <t>Total Expenditures</t>
  </si>
  <si>
    <t>I.       General Fund</t>
  </si>
  <si>
    <t xml:space="preserve">              a. General Services</t>
  </si>
  <si>
    <t xml:space="preserve">              b. Economic Services</t>
  </si>
  <si>
    <t xml:space="preserve">              c. Social Services</t>
  </si>
  <si>
    <t xml:space="preserve">              d. Debt Services</t>
  </si>
  <si>
    <t>II.      Special Education Fund</t>
  </si>
  <si>
    <t>III.     Trust Fund from National Government Transfers</t>
  </si>
  <si>
    <t>Ending Cash Balance</t>
  </si>
  <si>
    <t>Prepared by:</t>
  </si>
  <si>
    <t>Local Treasurer</t>
  </si>
  <si>
    <t>Local Accountant</t>
  </si>
  <si>
    <t>Local Budget Officer</t>
  </si>
  <si>
    <t>Approved by:</t>
  </si>
  <si>
    <t>Local Chief Executive</t>
  </si>
  <si>
    <t>FDP Form 3-Statement of Receipts and Expenditures</t>
  </si>
  <si>
    <t>(DBM-DOF-DILG JMC No. 2018-1 dated July 12, 2018, Annex A)</t>
  </si>
  <si>
    <t>Municipality of Asingan</t>
  </si>
  <si>
    <t>IMELDA T. SISON</t>
  </si>
  <si>
    <t>MARJORIE V. TINTE</t>
  </si>
  <si>
    <t>EMELY S. BADUA</t>
  </si>
  <si>
    <t>ENGR. CARLOS F. LOPEZ, JR.</t>
  </si>
  <si>
    <t>CY 2020</t>
  </si>
  <si>
    <t>Current Year</t>
  </si>
  <si>
    <t>Actual Year</t>
  </si>
  <si>
    <t>Budget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</si>
</sst>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 applyAlignment="1">
      <alignment horizontal="center"/>
    </xf>
    <xf numFmtId="164" fontId="0" fillId="0" borderId="5" xfId="1" applyFont="1" applyBorder="1"/>
    <xf numFmtId="164" fontId="0" fillId="0" borderId="6" xfId="1" applyFont="1" applyBorder="1"/>
    <xf numFmtId="164" fontId="0" fillId="0" borderId="7" xfId="1" applyFont="1" applyBorder="1"/>
    <xf numFmtId="164" fontId="2" fillId="0" borderId="6" xfId="1" applyFont="1" applyBorder="1"/>
    <xf numFmtId="164" fontId="0" fillId="0" borderId="8" xfId="1" applyFont="1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5" xfId="0" applyFont="1" applyBorder="1"/>
    <xf numFmtId="0" fontId="0" fillId="0" borderId="3" xfId="0" applyFont="1" applyBorder="1"/>
    <xf numFmtId="0" fontId="0" fillId="0" borderId="6" xfId="0" applyFont="1" applyBorder="1"/>
    <xf numFmtId="164" fontId="3" fillId="0" borderId="6" xfId="1" applyFont="1" applyBorder="1" applyAlignment="1" applyProtection="1">
      <alignment horizontal="right" vertical="center" wrapText="1"/>
    </xf>
    <xf numFmtId="164" fontId="4" fillId="0" borderId="6" xfId="1" applyFont="1" applyBorder="1" applyAlignment="1" applyProtection="1">
      <alignment horizontal="right" vertical="center" wrapText="1"/>
    </xf>
    <xf numFmtId="0" fontId="0" fillId="0" borderId="4" xfId="0" applyFont="1" applyBorder="1"/>
    <xf numFmtId="164" fontId="2" fillId="0" borderId="7" xfId="1" applyFont="1" applyBorder="1"/>
    <xf numFmtId="164" fontId="3" fillId="0" borderId="5" xfId="1" applyFont="1" applyBorder="1" applyAlignment="1" applyProtection="1">
      <alignment horizontal="right" vertical="center" wrapText="1"/>
    </xf>
    <xf numFmtId="164" fontId="3" fillId="0" borderId="7" xfId="1" applyFont="1" applyBorder="1" applyAlignment="1" applyProtection="1">
      <alignment horizontal="right" vertical="center" wrapText="1"/>
    </xf>
    <xf numFmtId="164" fontId="3" fillId="0" borderId="1" xfId="1" applyFont="1" applyBorder="1" applyAlignment="1" applyProtection="1">
      <alignment horizontal="right" vertical="center" wrapText="1"/>
    </xf>
    <xf numFmtId="4" fontId="0" fillId="0" borderId="0" xfId="0" applyNumberFormat="1" applyFont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view="pageBreakPreview" zoomScaleNormal="115" zoomScaleSheetLayoutView="100" workbookViewId="0">
      <selection activeCell="G9" sqref="G9:G10"/>
    </sheetView>
  </sheetViews>
  <sheetFormatPr defaultRowHeight="15" x14ac:dyDescent="0.25"/>
  <cols>
    <col min="1" max="1" width="51.5703125" style="7" customWidth="1"/>
    <col min="2" max="2" width="9.140625" style="7" customWidth="1"/>
    <col min="3" max="3" width="15.85546875" style="7" bestFit="1" customWidth="1"/>
    <col min="4" max="4" width="16.140625" style="7" customWidth="1"/>
    <col min="5" max="5" width="16.85546875" style="7" bestFit="1" customWidth="1"/>
    <col min="6" max="6" width="15.85546875" style="7" bestFit="1" customWidth="1"/>
    <col min="7" max="7" width="18.28515625" style="7" customWidth="1"/>
    <col min="8" max="16384" width="9.140625" style="7"/>
  </cols>
  <sheetData>
    <row r="1" spans="1:7" x14ac:dyDescent="0.25">
      <c r="A1" s="7" t="s">
        <v>65</v>
      </c>
    </row>
    <row r="2" spans="1:7" x14ac:dyDescent="0.25">
      <c r="A2" s="7" t="s">
        <v>66</v>
      </c>
    </row>
    <row r="4" spans="1:7" x14ac:dyDescent="0.25">
      <c r="A4" s="22" t="s">
        <v>0</v>
      </c>
      <c r="B4" s="22"/>
      <c r="C4" s="22"/>
      <c r="D4" s="22"/>
      <c r="E4" s="22"/>
      <c r="F4" s="22"/>
      <c r="G4" s="22"/>
    </row>
    <row r="5" spans="1:7" x14ac:dyDescent="0.25">
      <c r="A5" s="26" t="s">
        <v>72</v>
      </c>
      <c r="B5" s="26"/>
      <c r="C5" s="26"/>
      <c r="D5" s="26"/>
      <c r="E5" s="26"/>
      <c r="F5" s="26"/>
      <c r="G5" s="26"/>
    </row>
    <row r="6" spans="1:7" x14ac:dyDescent="0.25">
      <c r="A6" s="22" t="s">
        <v>67</v>
      </c>
      <c r="B6" s="22"/>
      <c r="C6" s="22"/>
      <c r="D6" s="22"/>
      <c r="E6" s="22"/>
      <c r="F6" s="22"/>
      <c r="G6" s="22"/>
    </row>
    <row r="7" spans="1:7" x14ac:dyDescent="0.25">
      <c r="A7" s="1"/>
      <c r="B7" s="1"/>
      <c r="C7" s="1"/>
      <c r="D7" s="1"/>
      <c r="E7" s="1"/>
      <c r="F7" s="1"/>
      <c r="G7" s="1"/>
    </row>
    <row r="9" spans="1:7" ht="29.45" customHeight="1" x14ac:dyDescent="0.25">
      <c r="A9" s="23" t="s">
        <v>1</v>
      </c>
      <c r="B9" s="25" t="s">
        <v>2</v>
      </c>
      <c r="C9" s="23" t="s">
        <v>74</v>
      </c>
      <c r="D9" s="23" t="s">
        <v>73</v>
      </c>
      <c r="E9" s="24"/>
      <c r="F9" s="24"/>
      <c r="G9" s="23" t="s">
        <v>75</v>
      </c>
    </row>
    <row r="10" spans="1:7" x14ac:dyDescent="0.25">
      <c r="A10" s="23"/>
      <c r="B10" s="25"/>
      <c r="C10" s="23"/>
      <c r="D10" s="8" t="s">
        <v>3</v>
      </c>
      <c r="E10" s="8" t="s">
        <v>4</v>
      </c>
      <c r="F10" s="8" t="s">
        <v>5</v>
      </c>
      <c r="G10" s="23"/>
    </row>
    <row r="11" spans="1:7" x14ac:dyDescent="0.25">
      <c r="A11" s="9"/>
      <c r="B11" s="10"/>
      <c r="C11" s="2"/>
      <c r="D11" s="2"/>
      <c r="E11" s="2"/>
      <c r="F11" s="2"/>
      <c r="G11" s="2"/>
    </row>
    <row r="12" spans="1:7" x14ac:dyDescent="0.25">
      <c r="A12" s="11" t="s">
        <v>6</v>
      </c>
      <c r="B12" s="12"/>
      <c r="C12" s="3"/>
      <c r="D12" s="3"/>
      <c r="E12" s="3"/>
      <c r="F12" s="3"/>
      <c r="G12" s="3"/>
    </row>
    <row r="13" spans="1:7" x14ac:dyDescent="0.25">
      <c r="A13" s="11" t="s">
        <v>7</v>
      </c>
      <c r="B13" s="13"/>
      <c r="C13" s="14">
        <v>87982362.959999993</v>
      </c>
      <c r="D13" s="14">
        <v>87891889.400000006</v>
      </c>
      <c r="E13" s="13">
        <v>0</v>
      </c>
      <c r="F13" s="5">
        <f>D13</f>
        <v>87891889.400000006</v>
      </c>
      <c r="G13" s="5">
        <f>F66</f>
        <v>71428993.209999919</v>
      </c>
    </row>
    <row r="14" spans="1:7" x14ac:dyDescent="0.25">
      <c r="A14" s="11" t="s">
        <v>8</v>
      </c>
      <c r="B14" s="13"/>
      <c r="C14" s="13"/>
      <c r="D14" s="13"/>
      <c r="E14" s="13"/>
      <c r="F14" s="3"/>
      <c r="G14" s="3"/>
    </row>
    <row r="15" spans="1:7" x14ac:dyDescent="0.25">
      <c r="A15" s="11" t="s">
        <v>9</v>
      </c>
      <c r="B15" s="13"/>
      <c r="C15" s="13"/>
      <c r="D15" s="13"/>
      <c r="E15" s="13"/>
      <c r="F15" s="3"/>
      <c r="G15" s="3"/>
    </row>
    <row r="16" spans="1:7" x14ac:dyDescent="0.25">
      <c r="A16" s="11" t="s">
        <v>10</v>
      </c>
      <c r="B16" s="13"/>
      <c r="C16" s="13"/>
      <c r="D16" s="13"/>
      <c r="E16" s="13"/>
      <c r="F16" s="3"/>
      <c r="G16" s="3"/>
    </row>
    <row r="17" spans="1:7" x14ac:dyDescent="0.25">
      <c r="A17" s="11" t="s">
        <v>11</v>
      </c>
      <c r="B17" s="13"/>
      <c r="C17" s="13"/>
      <c r="D17" s="13"/>
      <c r="E17" s="13"/>
      <c r="F17" s="13"/>
      <c r="G17" s="6"/>
    </row>
    <row r="18" spans="1:7" x14ac:dyDescent="0.25">
      <c r="A18" s="11" t="s">
        <v>12</v>
      </c>
      <c r="B18" s="13"/>
      <c r="C18" s="20">
        <v>3468301.37</v>
      </c>
      <c r="D18" s="13">
        <v>1739475.06</v>
      </c>
      <c r="E18" s="13">
        <f>F18-D18</f>
        <v>1048070.1099999999</v>
      </c>
      <c r="F18" s="13">
        <v>2787545.17</v>
      </c>
      <c r="G18" s="13">
        <v>4060000</v>
      </c>
    </row>
    <row r="19" spans="1:7" x14ac:dyDescent="0.25">
      <c r="A19" s="11" t="s">
        <v>13</v>
      </c>
      <c r="B19" s="13"/>
      <c r="C19" s="20">
        <v>4334906.12</v>
      </c>
      <c r="D19" s="13">
        <v>2173873.44</v>
      </c>
      <c r="E19" s="13">
        <f t="shared" ref="E19:E28" si="0">F19-D19</f>
        <v>1310087.6299999999</v>
      </c>
      <c r="F19" s="13">
        <v>3483961.07</v>
      </c>
      <c r="G19" s="13">
        <v>4060000</v>
      </c>
    </row>
    <row r="20" spans="1:7" x14ac:dyDescent="0.25">
      <c r="A20" s="11" t="s">
        <v>14</v>
      </c>
      <c r="B20" s="13"/>
      <c r="C20" s="13">
        <v>3919258.51</v>
      </c>
      <c r="D20" s="13">
        <v>4316592.82</v>
      </c>
      <c r="E20" s="13">
        <f t="shared" si="0"/>
        <v>182392.66999999993</v>
      </c>
      <c r="F20" s="13">
        <v>4498985.49</v>
      </c>
      <c r="G20" s="6">
        <v>3590000</v>
      </c>
    </row>
    <row r="21" spans="1:7" x14ac:dyDescent="0.25">
      <c r="A21" s="11" t="s">
        <v>15</v>
      </c>
      <c r="B21" s="13"/>
      <c r="C21" s="13">
        <v>612490.57999999996</v>
      </c>
      <c r="D21" s="13">
        <v>511094.95</v>
      </c>
      <c r="E21" s="13">
        <f t="shared" si="0"/>
        <v>100997.04999999999</v>
      </c>
      <c r="F21" s="13">
        <v>612092</v>
      </c>
      <c r="G21" s="6">
        <v>640000</v>
      </c>
    </row>
    <row r="22" spans="1:7" x14ac:dyDescent="0.25">
      <c r="A22" s="11" t="s">
        <v>16</v>
      </c>
      <c r="B22" s="13"/>
      <c r="C22" s="14">
        <f>SUM(C18:C21)</f>
        <v>12334956.58</v>
      </c>
      <c r="D22" s="14">
        <f>SUM(D18:D21)</f>
        <v>8741036.2699999996</v>
      </c>
      <c r="E22" s="14">
        <f t="shared" si="0"/>
        <v>2641547.4600000009</v>
      </c>
      <c r="F22" s="14">
        <f>SUM(F18:F21)</f>
        <v>11382583.73</v>
      </c>
      <c r="G22" s="14">
        <f>SUM(G18:G21)</f>
        <v>12350000</v>
      </c>
    </row>
    <row r="23" spans="1:7" x14ac:dyDescent="0.25">
      <c r="A23" s="11" t="s">
        <v>17</v>
      </c>
      <c r="B23" s="13"/>
      <c r="C23" s="13"/>
      <c r="D23" s="13"/>
      <c r="E23" s="13"/>
      <c r="F23" s="3"/>
      <c r="G23" s="6"/>
    </row>
    <row r="24" spans="1:7" x14ac:dyDescent="0.25">
      <c r="A24" s="11" t="s">
        <v>18</v>
      </c>
      <c r="B24" s="13"/>
      <c r="C24" s="13">
        <v>4058585.48</v>
      </c>
      <c r="D24" s="13">
        <v>2484684.15</v>
      </c>
      <c r="E24" s="13">
        <f t="shared" si="0"/>
        <v>1110630.7200000002</v>
      </c>
      <c r="F24" s="13">
        <v>3595314.87</v>
      </c>
      <c r="G24" s="13">
        <v>3440000</v>
      </c>
    </row>
    <row r="25" spans="1:7" x14ac:dyDescent="0.25">
      <c r="A25" s="11" t="s">
        <v>19</v>
      </c>
      <c r="B25" s="13"/>
      <c r="C25" s="13">
        <v>2133282.0499999998</v>
      </c>
      <c r="D25" s="13">
        <v>1387325</v>
      </c>
      <c r="E25" s="13">
        <f t="shared" si="0"/>
        <v>700949.87000000011</v>
      </c>
      <c r="F25" s="13">
        <v>2088274.87</v>
      </c>
      <c r="G25" s="13">
        <v>2030000</v>
      </c>
    </row>
    <row r="26" spans="1:7" x14ac:dyDescent="0.25">
      <c r="A26" s="11" t="s">
        <v>20</v>
      </c>
      <c r="B26" s="13"/>
      <c r="C26" s="13">
        <v>9116320.5</v>
      </c>
      <c r="D26" s="13">
        <v>3625027.02</v>
      </c>
      <c r="E26" s="13">
        <f t="shared" si="0"/>
        <v>3594978.9999999995</v>
      </c>
      <c r="F26" s="13">
        <v>7220006.0199999996</v>
      </c>
      <c r="G26" s="13">
        <v>7295000</v>
      </c>
    </row>
    <row r="27" spans="1:7" x14ac:dyDescent="0.25">
      <c r="A27" s="11" t="s">
        <v>21</v>
      </c>
      <c r="B27" s="13"/>
      <c r="C27" s="13">
        <v>205256.02</v>
      </c>
      <c r="D27" s="13">
        <v>60700.36</v>
      </c>
      <c r="E27" s="13">
        <f t="shared" si="0"/>
        <v>355958.91000000003</v>
      </c>
      <c r="F27" s="13">
        <v>416659.27</v>
      </c>
      <c r="G27" s="13">
        <v>150000</v>
      </c>
    </row>
    <row r="28" spans="1:7" x14ac:dyDescent="0.25">
      <c r="A28" s="11" t="s">
        <v>22</v>
      </c>
      <c r="B28" s="13"/>
      <c r="C28" s="14">
        <f>SUM(C24:C27)</f>
        <v>15513444.049999999</v>
      </c>
      <c r="D28" s="14">
        <f>SUM(D24:D27)</f>
        <v>7557736.5300000003</v>
      </c>
      <c r="E28" s="14">
        <f t="shared" si="0"/>
        <v>5762518.4999999991</v>
      </c>
      <c r="F28" s="14">
        <f>SUM(F24:F27)</f>
        <v>13320255.029999999</v>
      </c>
      <c r="G28" s="14">
        <f>SUM(G24:G27)</f>
        <v>12915000</v>
      </c>
    </row>
    <row r="29" spans="1:7" x14ac:dyDescent="0.25">
      <c r="A29" s="11" t="s">
        <v>35</v>
      </c>
      <c r="B29" s="13"/>
      <c r="C29" s="5">
        <f>C22+C28</f>
        <v>27848400.629999999</v>
      </c>
      <c r="D29" s="5">
        <f>D22+D28</f>
        <v>16298772.800000001</v>
      </c>
      <c r="E29" s="5">
        <f t="shared" ref="E29" si="1">E22+E28</f>
        <v>8404065.9600000009</v>
      </c>
      <c r="F29" s="5">
        <f>F22+F28</f>
        <v>24702838.759999998</v>
      </c>
      <c r="G29" s="5">
        <f>G22+G28</f>
        <v>25265000</v>
      </c>
    </row>
    <row r="30" spans="1:7" x14ac:dyDescent="0.25">
      <c r="A30" s="11" t="s">
        <v>23</v>
      </c>
      <c r="B30" s="13"/>
      <c r="C30" s="13"/>
      <c r="D30" s="13"/>
      <c r="E30" s="13"/>
      <c r="F30" s="3"/>
      <c r="G30" s="6"/>
    </row>
    <row r="31" spans="1:7" x14ac:dyDescent="0.25">
      <c r="A31" s="11" t="s">
        <v>24</v>
      </c>
      <c r="B31" s="13"/>
      <c r="C31" s="13">
        <v>137842622</v>
      </c>
      <c r="D31" s="13">
        <f>F31/2</f>
        <v>77518998</v>
      </c>
      <c r="E31" s="13">
        <f>F31-D31</f>
        <v>77518998</v>
      </c>
      <c r="F31" s="13">
        <v>155037996</v>
      </c>
      <c r="G31" s="13">
        <v>166164696</v>
      </c>
    </row>
    <row r="32" spans="1:7" x14ac:dyDescent="0.25">
      <c r="A32" s="11" t="s">
        <v>25</v>
      </c>
      <c r="B32" s="13"/>
      <c r="C32" s="13">
        <v>0</v>
      </c>
      <c r="D32" s="13">
        <v>0</v>
      </c>
      <c r="E32" s="13">
        <v>0</v>
      </c>
      <c r="F32" s="3">
        <v>0</v>
      </c>
      <c r="G32" s="3">
        <v>0</v>
      </c>
    </row>
    <row r="33" spans="1:7" x14ac:dyDescent="0.25">
      <c r="A33" s="11" t="s">
        <v>26</v>
      </c>
      <c r="B33" s="13"/>
      <c r="C33" s="13">
        <v>0</v>
      </c>
      <c r="D33" s="13">
        <v>0</v>
      </c>
      <c r="E33" s="13">
        <v>0</v>
      </c>
      <c r="F33" s="3">
        <v>0</v>
      </c>
      <c r="G33" s="3">
        <v>0</v>
      </c>
    </row>
    <row r="34" spans="1:7" x14ac:dyDescent="0.25">
      <c r="A34" s="11" t="s">
        <v>27</v>
      </c>
      <c r="B34" s="13"/>
      <c r="C34" s="13">
        <v>0</v>
      </c>
      <c r="D34" s="13">
        <v>0</v>
      </c>
      <c r="E34" s="13">
        <v>0</v>
      </c>
      <c r="F34" s="3">
        <v>0</v>
      </c>
      <c r="G34" s="3">
        <v>0</v>
      </c>
    </row>
    <row r="35" spans="1:7" x14ac:dyDescent="0.25">
      <c r="A35" s="11" t="s">
        <v>28</v>
      </c>
      <c r="B35" s="13"/>
      <c r="C35" s="13">
        <v>0</v>
      </c>
      <c r="D35" s="13">
        <v>0</v>
      </c>
      <c r="E35" s="13">
        <v>0</v>
      </c>
      <c r="F35" s="3">
        <v>0</v>
      </c>
      <c r="G35" s="3">
        <v>0</v>
      </c>
    </row>
    <row r="36" spans="1:7" x14ac:dyDescent="0.25">
      <c r="A36" s="11" t="s">
        <v>29</v>
      </c>
      <c r="B36" s="13"/>
      <c r="C36" s="13">
        <v>0</v>
      </c>
      <c r="D36" s="13">
        <v>0</v>
      </c>
      <c r="E36" s="13">
        <v>0</v>
      </c>
      <c r="F36" s="3">
        <v>0</v>
      </c>
      <c r="G36" s="3">
        <v>0</v>
      </c>
    </row>
    <row r="37" spans="1:7" x14ac:dyDescent="0.25">
      <c r="A37" s="11" t="s">
        <v>30</v>
      </c>
      <c r="B37" s="13"/>
      <c r="C37" s="13">
        <v>0</v>
      </c>
      <c r="D37" s="13">
        <v>0</v>
      </c>
      <c r="E37" s="13">
        <v>0</v>
      </c>
      <c r="F37" s="3">
        <v>0</v>
      </c>
      <c r="G37" s="3">
        <v>0</v>
      </c>
    </row>
    <row r="38" spans="1:7" x14ac:dyDescent="0.25">
      <c r="A38" s="11" t="s">
        <v>31</v>
      </c>
      <c r="B38" s="13"/>
      <c r="C38" s="13">
        <v>33424241.469999999</v>
      </c>
      <c r="D38" s="13">
        <v>0</v>
      </c>
      <c r="E38" s="13">
        <f>F38-D38</f>
        <v>75624759.760000005</v>
      </c>
      <c r="F38" s="3">
        <v>75624759.760000005</v>
      </c>
      <c r="G38" s="3">
        <v>0</v>
      </c>
    </row>
    <row r="39" spans="1:7" x14ac:dyDescent="0.25">
      <c r="A39" s="11" t="s">
        <v>32</v>
      </c>
      <c r="B39" s="13"/>
      <c r="C39" s="13">
        <v>0</v>
      </c>
      <c r="D39" s="13">
        <v>0</v>
      </c>
      <c r="E39" s="13">
        <v>0</v>
      </c>
      <c r="F39" s="3">
        <v>306520</v>
      </c>
      <c r="G39" s="3">
        <v>0</v>
      </c>
    </row>
    <row r="40" spans="1:7" x14ac:dyDescent="0.25">
      <c r="A40" s="11" t="s">
        <v>33</v>
      </c>
      <c r="B40" s="13"/>
      <c r="C40" s="13">
        <v>0</v>
      </c>
      <c r="D40" s="13">
        <v>12919833</v>
      </c>
      <c r="E40" s="13">
        <v>0</v>
      </c>
      <c r="F40" s="3">
        <v>12919833</v>
      </c>
      <c r="G40" s="3">
        <v>0</v>
      </c>
    </row>
    <row r="41" spans="1:7" x14ac:dyDescent="0.25">
      <c r="A41" s="11" t="s">
        <v>34</v>
      </c>
      <c r="B41" s="13"/>
      <c r="C41" s="5">
        <f>SUM(C31:C40)</f>
        <v>171266863.47</v>
      </c>
      <c r="D41" s="5">
        <f t="shared" ref="D41:E41" si="2">SUM(D31:D40)</f>
        <v>90438831</v>
      </c>
      <c r="E41" s="5">
        <f t="shared" si="2"/>
        <v>153143757.75999999</v>
      </c>
      <c r="F41" s="5">
        <f>SUM(F31:F40)</f>
        <v>243889108.75999999</v>
      </c>
      <c r="G41" s="5">
        <f>SUM(G31:G33,G38,G39,G40)</f>
        <v>166164696</v>
      </c>
    </row>
    <row r="42" spans="1:7" x14ac:dyDescent="0.25">
      <c r="A42" s="11" t="s">
        <v>36</v>
      </c>
      <c r="B42" s="13"/>
      <c r="C42" s="13"/>
      <c r="D42" s="13"/>
      <c r="E42" s="13"/>
      <c r="F42" s="3"/>
      <c r="G42" s="3"/>
    </row>
    <row r="43" spans="1:7" x14ac:dyDescent="0.25">
      <c r="A43" s="11" t="s">
        <v>42</v>
      </c>
      <c r="B43" s="13"/>
      <c r="C43" s="13"/>
      <c r="D43" s="13"/>
      <c r="E43" s="13"/>
      <c r="F43" s="3"/>
      <c r="G43" s="3"/>
    </row>
    <row r="44" spans="1:7" x14ac:dyDescent="0.25">
      <c r="A44" s="11" t="s">
        <v>40</v>
      </c>
      <c r="B44" s="13"/>
      <c r="C44" s="13">
        <v>0</v>
      </c>
      <c r="D44" s="13">
        <v>0</v>
      </c>
      <c r="E44" s="13">
        <v>0</v>
      </c>
      <c r="F44" s="3">
        <v>0</v>
      </c>
      <c r="G44" s="3">
        <v>0</v>
      </c>
    </row>
    <row r="45" spans="1:7" x14ac:dyDescent="0.25">
      <c r="A45" s="11" t="s">
        <v>39</v>
      </c>
      <c r="B45" s="13"/>
      <c r="C45" s="13">
        <v>0</v>
      </c>
      <c r="D45" s="13">
        <v>0</v>
      </c>
      <c r="E45" s="13">
        <v>0</v>
      </c>
      <c r="F45" s="3">
        <v>0</v>
      </c>
      <c r="G45" s="3">
        <v>0</v>
      </c>
    </row>
    <row r="46" spans="1:7" x14ac:dyDescent="0.25">
      <c r="A46" s="11" t="s">
        <v>37</v>
      </c>
      <c r="B46" s="13"/>
      <c r="C46" s="13"/>
      <c r="D46" s="13"/>
      <c r="E46" s="13"/>
      <c r="F46" s="3"/>
      <c r="G46" s="3"/>
    </row>
    <row r="47" spans="1:7" x14ac:dyDescent="0.25">
      <c r="A47" s="11" t="s">
        <v>38</v>
      </c>
      <c r="B47" s="13"/>
      <c r="C47" s="13">
        <v>0</v>
      </c>
      <c r="D47" s="13">
        <v>0</v>
      </c>
      <c r="E47" s="13">
        <v>0</v>
      </c>
      <c r="F47" s="3">
        <v>0</v>
      </c>
      <c r="G47" s="3">
        <v>0</v>
      </c>
    </row>
    <row r="48" spans="1:7" x14ac:dyDescent="0.25">
      <c r="A48" s="11" t="s">
        <v>41</v>
      </c>
      <c r="B48" s="13"/>
      <c r="C48" s="13">
        <v>0</v>
      </c>
      <c r="D48" s="13">
        <v>0</v>
      </c>
      <c r="E48" s="13">
        <v>0</v>
      </c>
      <c r="F48" s="3">
        <v>0</v>
      </c>
      <c r="G48" s="3">
        <v>0</v>
      </c>
    </row>
    <row r="49" spans="1:7" x14ac:dyDescent="0.25">
      <c r="A49" s="11" t="s">
        <v>43</v>
      </c>
      <c r="B49" s="13"/>
      <c r="C49" s="13"/>
      <c r="D49" s="13"/>
      <c r="E49" s="13"/>
      <c r="F49" s="3"/>
      <c r="G49" s="3"/>
    </row>
    <row r="50" spans="1:7" x14ac:dyDescent="0.25">
      <c r="A50" s="11" t="s">
        <v>44</v>
      </c>
      <c r="B50" s="13"/>
      <c r="C50" s="13">
        <v>0</v>
      </c>
      <c r="D50" s="13">
        <v>0</v>
      </c>
      <c r="E50" s="13">
        <v>0</v>
      </c>
      <c r="F50" s="3">
        <v>0</v>
      </c>
      <c r="G50" s="3">
        <v>0</v>
      </c>
    </row>
    <row r="51" spans="1:7" x14ac:dyDescent="0.25">
      <c r="A51" s="11" t="s">
        <v>45</v>
      </c>
      <c r="B51" s="13"/>
      <c r="C51" s="13">
        <v>0</v>
      </c>
      <c r="D51" s="13">
        <v>0</v>
      </c>
      <c r="E51" s="13">
        <v>0</v>
      </c>
      <c r="F51" s="3">
        <v>0</v>
      </c>
      <c r="G51" s="3">
        <v>0</v>
      </c>
    </row>
    <row r="52" spans="1:7" x14ac:dyDescent="0.25">
      <c r="A52" s="11" t="s">
        <v>46</v>
      </c>
      <c r="B52" s="13"/>
      <c r="C52" s="13">
        <v>0</v>
      </c>
      <c r="D52" s="13">
        <v>0</v>
      </c>
      <c r="E52" s="13">
        <v>0</v>
      </c>
      <c r="F52" s="3">
        <v>0</v>
      </c>
      <c r="G52" s="3">
        <v>0</v>
      </c>
    </row>
    <row r="53" spans="1:7" x14ac:dyDescent="0.25">
      <c r="A53" s="11" t="s">
        <v>47</v>
      </c>
      <c r="B53" s="13"/>
      <c r="C53" s="13">
        <v>0</v>
      </c>
      <c r="D53" s="13">
        <v>0</v>
      </c>
      <c r="E53" s="13">
        <v>0</v>
      </c>
      <c r="F53" s="3">
        <v>0</v>
      </c>
      <c r="G53" s="3">
        <v>0</v>
      </c>
    </row>
    <row r="54" spans="1:7" x14ac:dyDescent="0.25">
      <c r="A54" s="11" t="s">
        <v>48</v>
      </c>
      <c r="B54" s="13"/>
      <c r="C54" s="14">
        <f>C41+C29</f>
        <v>199115264.09999999</v>
      </c>
      <c r="D54" s="14">
        <f t="shared" ref="D54:E54" si="3">D41+D28+D22</f>
        <v>106737603.8</v>
      </c>
      <c r="E54" s="14">
        <f t="shared" si="3"/>
        <v>161547823.72</v>
      </c>
      <c r="F54" s="14">
        <f>F41+F28+F22</f>
        <v>268591947.51999998</v>
      </c>
      <c r="G54" s="14">
        <f>G41+G28+G22</f>
        <v>191429696</v>
      </c>
    </row>
    <row r="55" spans="1:7" x14ac:dyDescent="0.25">
      <c r="A55" s="11"/>
      <c r="B55" s="13"/>
      <c r="C55" s="13"/>
      <c r="D55" s="13"/>
      <c r="E55" s="13"/>
      <c r="F55" s="3"/>
      <c r="G55" s="3"/>
    </row>
    <row r="56" spans="1:7" x14ac:dyDescent="0.25">
      <c r="A56" s="9" t="s">
        <v>49</v>
      </c>
      <c r="B56" s="17"/>
      <c r="C56" s="17"/>
      <c r="D56" s="17"/>
      <c r="E56" s="17"/>
      <c r="F56" s="2"/>
      <c r="G56" s="2"/>
    </row>
    <row r="57" spans="1:7" x14ac:dyDescent="0.25">
      <c r="A57" s="11" t="s">
        <v>51</v>
      </c>
      <c r="B57" s="13"/>
      <c r="C57" s="13"/>
      <c r="D57" s="13"/>
      <c r="E57" s="13"/>
      <c r="F57" s="3"/>
      <c r="G57" s="3"/>
    </row>
    <row r="58" spans="1:7" x14ac:dyDescent="0.25">
      <c r="A58" s="11" t="s">
        <v>52</v>
      </c>
      <c r="B58" s="13"/>
      <c r="C58" s="13">
        <f>69501664.87+4982591.19+3997253.3</f>
        <v>78481509.359999999</v>
      </c>
      <c r="D58" s="13">
        <v>31429008.359999999</v>
      </c>
      <c r="E58" s="13">
        <f t="shared" ref="E58:E60" si="4">F58-D58</f>
        <v>68111640.24000001</v>
      </c>
      <c r="F58" s="3">
        <f>92433644.42+2380165.68+4726838.5</f>
        <v>99540648.600000009</v>
      </c>
      <c r="G58" s="3">
        <v>98555696.370000005</v>
      </c>
    </row>
    <row r="59" spans="1:7" x14ac:dyDescent="0.25">
      <c r="A59" s="11" t="s">
        <v>53</v>
      </c>
      <c r="B59" s="13"/>
      <c r="C59" s="13">
        <v>19193600.829999998</v>
      </c>
      <c r="D59" s="13">
        <v>8745278.2799999993</v>
      </c>
      <c r="E59" s="13">
        <f t="shared" si="4"/>
        <v>11084381.540000001</v>
      </c>
      <c r="F59" s="3">
        <v>19829659.82</v>
      </c>
      <c r="G59" s="3">
        <v>21361745.48</v>
      </c>
    </row>
    <row r="60" spans="1:7" x14ac:dyDescent="0.25">
      <c r="A60" s="11" t="s">
        <v>54</v>
      </c>
      <c r="B60" s="13"/>
      <c r="C60" s="13">
        <f>13407798.97+30758090.11+10073970.87</f>
        <v>54239859.949999996</v>
      </c>
      <c r="D60" s="13">
        <v>40363287.109999999</v>
      </c>
      <c r="E60" s="13">
        <f t="shared" si="4"/>
        <v>34741042.209999993</v>
      </c>
      <c r="F60" s="3">
        <v>75104329.319999993</v>
      </c>
      <c r="G60" s="3">
        <v>79178907.700000003</v>
      </c>
    </row>
    <row r="61" spans="1:7" x14ac:dyDescent="0.25">
      <c r="A61" s="11" t="s">
        <v>55</v>
      </c>
      <c r="B61" s="13"/>
      <c r="C61" s="13">
        <v>0</v>
      </c>
      <c r="D61" s="13">
        <v>0</v>
      </c>
      <c r="E61" s="13">
        <v>0</v>
      </c>
      <c r="F61" s="3">
        <v>0</v>
      </c>
      <c r="G61" s="3">
        <v>0</v>
      </c>
    </row>
    <row r="62" spans="1:7" x14ac:dyDescent="0.25">
      <c r="A62" s="11" t="s">
        <v>56</v>
      </c>
      <c r="B62" s="13"/>
      <c r="C62" s="13">
        <f>2700512.82+671619+1127446.32</f>
        <v>4499578.1399999997</v>
      </c>
      <c r="D62" s="13">
        <v>782965.5</v>
      </c>
      <c r="E62" s="13">
        <f t="shared" ref="E62:E64" si="5">F62-D62</f>
        <v>2849064.78</v>
      </c>
      <c r="F62" s="3">
        <f>1785631.23+1741167+105232.05</f>
        <v>3632030.28</v>
      </c>
      <c r="G62" s="3">
        <v>0</v>
      </c>
    </row>
    <row r="63" spans="1:7" x14ac:dyDescent="0.25">
      <c r="A63" s="11" t="s">
        <v>57</v>
      </c>
      <c r="B63" s="13"/>
      <c r="C63" s="13">
        <f>23408640.79+19382547.59</f>
        <v>42791188.379999995</v>
      </c>
      <c r="D63" s="13">
        <v>0</v>
      </c>
      <c r="E63" s="13">
        <f t="shared" si="5"/>
        <v>86948175.689999998</v>
      </c>
      <c r="F63" s="3">
        <f>69590192.29+17357983.4</f>
        <v>86948175.689999998</v>
      </c>
      <c r="G63" s="3">
        <v>0</v>
      </c>
    </row>
    <row r="64" spans="1:7" x14ac:dyDescent="0.25">
      <c r="A64" s="11" t="s">
        <v>50</v>
      </c>
      <c r="B64" s="13"/>
      <c r="C64" s="14">
        <f>SUM(C58:C63)</f>
        <v>199205736.65999997</v>
      </c>
      <c r="D64" s="14">
        <f>SUM(D58:D63)</f>
        <v>81320539.25</v>
      </c>
      <c r="E64" s="14">
        <f t="shared" si="5"/>
        <v>203734304.46000004</v>
      </c>
      <c r="F64" s="5">
        <f>SUM(F58:F63)</f>
        <v>285054843.71000004</v>
      </c>
      <c r="G64" s="5">
        <f>SUM(G58:G63)</f>
        <v>199096349.55000001</v>
      </c>
    </row>
    <row r="65" spans="1:7" x14ac:dyDescent="0.25">
      <c r="A65" s="15"/>
      <c r="B65" s="18"/>
      <c r="C65" s="18"/>
      <c r="D65" s="18"/>
      <c r="E65" s="18"/>
      <c r="F65" s="4"/>
      <c r="G65" s="4"/>
    </row>
    <row r="66" spans="1:7" x14ac:dyDescent="0.25">
      <c r="A66" s="15" t="s">
        <v>58</v>
      </c>
      <c r="B66" s="19"/>
      <c r="C66" s="16">
        <f>(C13+C54)-C64</f>
        <v>87891890.400000036</v>
      </c>
      <c r="D66" s="19"/>
      <c r="E66" s="19"/>
      <c r="F66" s="16">
        <f>(F13+F54)-F64</f>
        <v>71428993.209999919</v>
      </c>
      <c r="G66" s="4"/>
    </row>
    <row r="69" spans="1:7" x14ac:dyDescent="0.25">
      <c r="A69" s="7" t="s">
        <v>59</v>
      </c>
      <c r="B69" s="7" t="s">
        <v>63</v>
      </c>
    </row>
    <row r="71" spans="1:7" x14ac:dyDescent="0.25">
      <c r="A71" s="21" t="s">
        <v>68</v>
      </c>
      <c r="B71" s="21" t="s">
        <v>71</v>
      </c>
    </row>
    <row r="72" spans="1:7" x14ac:dyDescent="0.25">
      <c r="A72" s="7" t="s">
        <v>60</v>
      </c>
      <c r="B72" s="7" t="s">
        <v>64</v>
      </c>
    </row>
    <row r="74" spans="1:7" x14ac:dyDescent="0.25">
      <c r="A74" s="21" t="s">
        <v>69</v>
      </c>
    </row>
    <row r="75" spans="1:7" x14ac:dyDescent="0.25">
      <c r="A75" s="7" t="s">
        <v>61</v>
      </c>
    </row>
    <row r="77" spans="1:7" x14ac:dyDescent="0.25">
      <c r="A77" s="21" t="s">
        <v>70</v>
      </c>
    </row>
    <row r="78" spans="1:7" x14ac:dyDescent="0.25">
      <c r="A78" s="7" t="s">
        <v>62</v>
      </c>
    </row>
  </sheetData>
  <sheetProtection password="C1B6" sheet="1" objects="1" scenarios="1"/>
  <mergeCells count="8">
    <mergeCell ref="A4:G4"/>
    <mergeCell ref="D9:F9"/>
    <mergeCell ref="A9:A10"/>
    <mergeCell ref="B9:B10"/>
    <mergeCell ref="C9:C10"/>
    <mergeCell ref="G9:G10"/>
    <mergeCell ref="A5:G5"/>
    <mergeCell ref="A6:G6"/>
  </mergeCells>
  <pageMargins left="1.0236220472440944" right="0" top="0.74803149606299213" bottom="0.74803149606299213" header="0.31496062992125984" footer="0.31496062992125984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MTO Asingan</cp:lastModifiedBy>
  <cp:lastPrinted>2020-03-13T07:45:04Z</cp:lastPrinted>
  <dcterms:created xsi:type="dcterms:W3CDTF">2019-07-26T07:28:14Z</dcterms:created>
  <dcterms:modified xsi:type="dcterms:W3CDTF">2021-03-22T07:58:29Z</dcterms:modified>
</cp:coreProperties>
</file>