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2022\4th Quarter 2022\"/>
    </mc:Choice>
  </mc:AlternateContent>
  <bookViews>
    <workbookView xWindow="0" yWindow="0" windowWidth="28800" windowHeight="11730"/>
  </bookViews>
  <sheets>
    <sheet name="4th Qtr 2022" sheetId="9" r:id="rId1"/>
    <sheet name="3rd Qtr 2022" sheetId="8" state="hidden" r:id="rId2"/>
    <sheet name="2nd Qtr 2022" sheetId="7" state="hidden" r:id="rId3"/>
    <sheet name="1st Qtr 2022" sheetId="6" state="hidden" r:id="rId4"/>
  </sheets>
  <definedNames>
    <definedName name="_xlnm.Print_Area" localSheetId="3">'1st Qtr 2022'!$A$1:$G$47</definedName>
    <definedName name="_xlnm.Print_Area" localSheetId="2">'2nd Qtr 2022'!$A$1:$G$47</definedName>
    <definedName name="_xlnm.Print_Area" localSheetId="1">'3rd Qtr 2022'!$A$1:$G$47</definedName>
  </definedNames>
  <calcPr calcId="162913"/>
</workbook>
</file>

<file path=xl/calcChain.xml><?xml version="1.0" encoding="utf-8"?>
<calcChain xmlns="http://schemas.openxmlformats.org/spreadsheetml/2006/main">
  <c r="C33" i="9" l="1"/>
  <c r="G33" i="9" s="1"/>
  <c r="C27" i="9"/>
  <c r="G27" i="9" s="1"/>
  <c r="C25" i="9"/>
  <c r="G25" i="9" s="1"/>
  <c r="C29" i="9"/>
  <c r="F37" i="9"/>
  <c r="D37" i="9"/>
  <c r="E36" i="9"/>
  <c r="D36" i="9"/>
  <c r="B36" i="9"/>
  <c r="G35" i="9"/>
  <c r="G34" i="9"/>
  <c r="G32" i="9"/>
  <c r="G31" i="9"/>
  <c r="G30" i="9"/>
  <c r="G29" i="9"/>
  <c r="C28" i="9"/>
  <c r="G28" i="9" s="1"/>
  <c r="G26" i="9"/>
  <c r="B25" i="9"/>
  <c r="G24" i="9"/>
  <c r="G23" i="9"/>
  <c r="F22" i="9"/>
  <c r="E22" i="9"/>
  <c r="E37" i="9" s="1"/>
  <c r="D22" i="9"/>
  <c r="B22" i="9"/>
  <c r="B37" i="9" s="1"/>
  <c r="G21" i="9"/>
  <c r="G20" i="9"/>
  <c r="G19" i="9"/>
  <c r="G18" i="9"/>
  <c r="G17" i="9"/>
  <c r="G16" i="9"/>
  <c r="G15" i="9"/>
  <c r="C22" i="9"/>
  <c r="G13" i="9"/>
  <c r="G22" i="9" l="1"/>
  <c r="G14" i="9"/>
  <c r="C36" i="9"/>
  <c r="G36" i="9" s="1"/>
  <c r="C14" i="8"/>
  <c r="C37" i="9" l="1"/>
  <c r="G37" i="9" s="1"/>
  <c r="C33" i="8"/>
  <c r="C28" i="8"/>
  <c r="C27" i="8"/>
  <c r="B25" i="8"/>
  <c r="B36" i="8" s="1"/>
  <c r="F37" i="8"/>
  <c r="E36" i="8"/>
  <c r="D36" i="8"/>
  <c r="G35" i="8"/>
  <c r="G34" i="8"/>
  <c r="G33" i="8"/>
  <c r="G32" i="8"/>
  <c r="G31" i="8"/>
  <c r="G30" i="8"/>
  <c r="C29" i="8"/>
  <c r="G28" i="8"/>
  <c r="G27" i="8"/>
  <c r="G26" i="8"/>
  <c r="G25" i="8"/>
  <c r="G24" i="8"/>
  <c r="G23" i="8"/>
  <c r="F22" i="8"/>
  <c r="E22" i="8"/>
  <c r="E37" i="8" s="1"/>
  <c r="D22" i="8"/>
  <c r="D37" i="8" s="1"/>
  <c r="C22" i="8"/>
  <c r="B22" i="8"/>
  <c r="G21" i="8"/>
  <c r="G20" i="8"/>
  <c r="G19" i="8"/>
  <c r="G18" i="8"/>
  <c r="G17" i="8"/>
  <c r="G16" i="8"/>
  <c r="G15" i="8"/>
  <c r="G14" i="8"/>
  <c r="G13" i="8"/>
  <c r="G22" i="8" l="1"/>
  <c r="C36" i="8"/>
  <c r="C37" i="8"/>
  <c r="G36" i="8"/>
  <c r="B37" i="8"/>
  <c r="G29" i="8"/>
  <c r="C29" i="7"/>
  <c r="G37" i="8" l="1"/>
  <c r="G27" i="7"/>
  <c r="G25" i="7"/>
  <c r="F37" i="7"/>
  <c r="E36" i="7"/>
  <c r="D36" i="7"/>
  <c r="G35" i="7"/>
  <c r="G34" i="7"/>
  <c r="G33" i="7"/>
  <c r="G32" i="7"/>
  <c r="G31" i="7"/>
  <c r="G30" i="7"/>
  <c r="G29" i="7"/>
  <c r="G28" i="7"/>
  <c r="G26" i="7"/>
  <c r="G24" i="7"/>
  <c r="G23" i="7"/>
  <c r="F22" i="7"/>
  <c r="E22" i="7"/>
  <c r="E37" i="7" s="1"/>
  <c r="D22" i="7"/>
  <c r="D37" i="7" s="1"/>
  <c r="C22" i="7"/>
  <c r="B22" i="7"/>
  <c r="G21" i="7"/>
  <c r="G20" i="7"/>
  <c r="G19" i="7"/>
  <c r="G18" i="7"/>
  <c r="G17" i="7"/>
  <c r="G16" i="7"/>
  <c r="G15" i="7"/>
  <c r="G22" i="7" s="1"/>
  <c r="G14" i="7"/>
  <c r="G13" i="7"/>
  <c r="C36" i="7" l="1"/>
  <c r="C37" i="7"/>
  <c r="B36" i="7"/>
  <c r="E36" i="6"/>
  <c r="D36" i="6"/>
  <c r="C36" i="6"/>
  <c r="B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E22" i="6"/>
  <c r="D22" i="6"/>
  <c r="C22" i="6"/>
  <c r="B22" i="6"/>
  <c r="G21" i="6"/>
  <c r="G20" i="6"/>
  <c r="G19" i="6"/>
  <c r="G18" i="6"/>
  <c r="G17" i="6"/>
  <c r="G16" i="6"/>
  <c r="G15" i="6"/>
  <c r="G14" i="6"/>
  <c r="F22" i="6"/>
  <c r="F37" i="6" s="1"/>
  <c r="E37" i="6" l="1"/>
  <c r="G36" i="7"/>
  <c r="D37" i="6"/>
  <c r="B37" i="7"/>
  <c r="G37" i="7" s="1"/>
  <c r="G36" i="6"/>
  <c r="C37" i="6"/>
  <c r="B37" i="6"/>
  <c r="G13" i="6"/>
  <c r="G22" i="6" s="1"/>
  <c r="G37" i="6" l="1"/>
</calcChain>
</file>

<file path=xl/comments1.xml><?xml version="1.0" encoding="utf-8"?>
<comments xmlns="http://schemas.openxmlformats.org/spreadsheetml/2006/main">
  <authors>
    <author>dell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4.xml><?xml version="1.0" encoding="utf-8"?>
<comments xmlns="http://schemas.openxmlformats.org/spreadsheetml/2006/main">
  <authors>
    <author>dell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<sst xmlns="http://schemas.openxmlformats.org/spreadsheetml/2006/main" count="168" uniqueCount="49">
  <si>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</si>
  <si>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</si>
  <si>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</si>
  <si>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</si>
  <si>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</si>
  <si>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</si>
  <si>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</si>
  <si>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</si>
  <si>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</si>
  <si>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</si>
  <si>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</si>
  <si>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</si>
  <si>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</si>
  <si>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</si>
  <si>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</si>
  <si>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</si>
  <si>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</si>
  <si>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</si>
  <si>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</si>
  <si>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</si>
  <si>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</si>
  <si>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</si>
  <si>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</si>
  <si>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</si>
  <si>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</si>
  <si>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</si>
  <si>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</si>
  <si>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</si>
  <si>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</si>
  <si>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</si>
  <si>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</si>
  <si>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</si>
  <si>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</si>
  <si>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</si>
  <si>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</si>
  <si>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 xml:space="preserve">                   (Year 2) - 2018</t>
  </si>
  <si>
    <t xml:space="preserve">     Financial/Cash Assistance</t>
  </si>
  <si>
    <t xml:space="preserve">                   (Year 1)- 2020</t>
  </si>
  <si>
    <t xml:space="preserve">                   (Year 2) - 2019</t>
  </si>
  <si>
    <t xml:space="preserve">                   (Year 3) - 2017</t>
  </si>
  <si>
    <t xml:space="preserve">                   (Year 4) - 2016</t>
  </si>
  <si>
    <t>1st QUARTER, CY 2022</t>
  </si>
  <si>
    <t>2nd QUARTER, CY 2022</t>
  </si>
  <si>
    <t>3rd QUARTER, CY 2022</t>
  </si>
  <si>
    <t>4th QUARTER, CY 2022</t>
  </si>
  <si>
    <t xml:space="preserve">                   (Year 1)- 2021</t>
  </si>
  <si>
    <t xml:space="preserve">                   (Year 2) - 2020</t>
  </si>
  <si>
    <t xml:space="preserve">                   (Year 3) - 2018</t>
  </si>
  <si>
    <t xml:space="preserve">                   (Year 4)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</si>
</sst>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0" fillId="0" borderId="1" xfId="0" applyFill="1" applyBorder="1" applyAlignment="1"/>
    <xf numFmtId="0" fontId="0" fillId="0" borderId="1" xfId="0" applyFill="1" applyBorder="1"/>
    <xf numFmtId="43" fontId="0" fillId="0" borderId="1" xfId="0" applyNumberFormat="1" applyFill="1" applyBorder="1"/>
    <xf numFmtId="0" fontId="6" fillId="0" borderId="1" xfId="0" applyFont="1" applyFill="1" applyBorder="1"/>
    <xf numFmtId="43" fontId="0" fillId="0" borderId="1" xfId="1" applyFont="1" applyFill="1" applyBorder="1"/>
    <xf numFmtId="0" fontId="6" fillId="0" borderId="1" xfId="0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1" fillId="0" borderId="1" xfId="0" applyFont="1" applyFill="1" applyBorder="1" applyAlignment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0" fontId="7" fillId="0" borderId="1" xfId="0" applyFont="1" applyFill="1" applyBorder="1" applyAlignment="1"/>
    <xf numFmtId="43" fontId="0" fillId="0" borderId="1" xfId="1" applyFont="1" applyFill="1" applyBorder="1" applyAlignment="1"/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1" fillId="0" borderId="1" xfId="0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4" fillId="0" borderId="0" xfId="0" applyFont="1" applyFill="1" applyAlignment="1"/>
    <xf numFmtId="0" fontId="8" fillId="0" borderId="0" xfId="0" applyFont="1" applyFill="1" applyAlignment="1">
      <alignment horizontal="left"/>
    </xf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zoomScaleNormal="100" zoomScaleSheetLayoutView="100" workbookViewId="0">
      <selection activeCell="D15" sqref="D15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53" t="s">
        <v>0</v>
      </c>
      <c r="B1" s="53"/>
      <c r="C1" s="53"/>
      <c r="D1" s="53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54" t="s">
        <v>2</v>
      </c>
      <c r="B4" s="54"/>
      <c r="C4" s="54"/>
      <c r="D4" s="54"/>
      <c r="E4" s="54"/>
      <c r="F4" s="54"/>
      <c r="G4" s="54"/>
    </row>
    <row r="5" spans="1:11" x14ac:dyDescent="0.25">
      <c r="A5" s="55" t="s">
        <v>44</v>
      </c>
      <c r="B5" s="55"/>
      <c r="C5" s="55"/>
      <c r="D5" s="55"/>
      <c r="E5" s="55"/>
      <c r="F5" s="55"/>
      <c r="G5" s="55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56" t="s">
        <v>4</v>
      </c>
      <c r="B8" s="57" t="s">
        <v>5</v>
      </c>
      <c r="C8" s="57"/>
      <c r="D8" s="56" t="s">
        <v>6</v>
      </c>
      <c r="E8" s="56" t="s">
        <v>7</v>
      </c>
      <c r="F8" s="58" t="s">
        <v>8</v>
      </c>
      <c r="G8" s="56" t="s">
        <v>9</v>
      </c>
    </row>
    <row r="9" spans="1:11" x14ac:dyDescent="0.25">
      <c r="A9" s="56"/>
      <c r="B9" s="59" t="s">
        <v>10</v>
      </c>
      <c r="C9" s="48" t="s">
        <v>11</v>
      </c>
      <c r="D9" s="56"/>
      <c r="E9" s="56"/>
      <c r="F9" s="56"/>
      <c r="G9" s="56"/>
    </row>
    <row r="10" spans="1:11" x14ac:dyDescent="0.25">
      <c r="A10" s="56"/>
      <c r="B10" s="60"/>
      <c r="C10" s="49"/>
      <c r="D10" s="56"/>
      <c r="E10" s="56"/>
      <c r="F10" s="56"/>
      <c r="G10" s="56"/>
    </row>
    <row r="11" spans="1:11" x14ac:dyDescent="0.25">
      <c r="A11" s="56"/>
      <c r="B11" s="60"/>
      <c r="C11" s="49"/>
      <c r="D11" s="56"/>
      <c r="E11" s="56"/>
      <c r="F11" s="56"/>
      <c r="G11" s="56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>
        <v>3514338.93</v>
      </c>
      <c r="C13" s="10">
        <v>4068640.68</v>
      </c>
      <c r="D13" s="10"/>
      <c r="E13" s="10"/>
      <c r="F13" s="10"/>
      <c r="G13" s="10">
        <f>SUM(B13:F13)</f>
        <v>7582979.6100000003</v>
      </c>
    </row>
    <row r="14" spans="1:11" x14ac:dyDescent="0.25">
      <c r="A14" s="9" t="s">
        <v>14</v>
      </c>
      <c r="B14" s="10"/>
      <c r="C14" s="10">
        <v>4131483.49</v>
      </c>
      <c r="D14" s="10"/>
      <c r="E14" s="10"/>
      <c r="F14" s="10"/>
      <c r="G14" s="10">
        <f t="shared" ref="G14:G21" si="0">SUM(B14:F14)</f>
        <v>4131483.49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45</v>
      </c>
      <c r="B16" s="14"/>
      <c r="C16" s="14">
        <v>1093234.3600000001</v>
      </c>
      <c r="D16" s="14"/>
      <c r="E16" s="14"/>
      <c r="F16" s="14"/>
      <c r="G16" s="10">
        <f t="shared" si="0"/>
        <v>1093234.3600000001</v>
      </c>
    </row>
    <row r="17" spans="1:9" ht="14.45" customHeight="1" x14ac:dyDescent="0.25">
      <c r="A17" s="13" t="s">
        <v>46</v>
      </c>
      <c r="B17" s="14"/>
      <c r="C17" s="14">
        <v>263259.75000000163</v>
      </c>
      <c r="D17" s="14"/>
      <c r="E17" s="14"/>
      <c r="F17" s="14"/>
      <c r="G17" s="10">
        <f t="shared" si="0"/>
        <v>263259.75000000163</v>
      </c>
    </row>
    <row r="18" spans="1:9" ht="14.45" customHeight="1" x14ac:dyDescent="0.25">
      <c r="A18" s="13" t="s">
        <v>38</v>
      </c>
      <c r="B18" s="14"/>
      <c r="C18" s="14">
        <v>739349.9</v>
      </c>
      <c r="D18" s="14"/>
      <c r="E18" s="14"/>
      <c r="F18" s="14"/>
      <c r="G18" s="10">
        <f t="shared" si="0"/>
        <v>739349.9</v>
      </c>
    </row>
    <row r="19" spans="1:9" x14ac:dyDescent="0.25">
      <c r="A19" s="13" t="s">
        <v>47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48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/>
      <c r="G21" s="10">
        <f t="shared" si="0"/>
        <v>0</v>
      </c>
    </row>
    <row r="22" spans="1:9" s="22" customFormat="1" x14ac:dyDescent="0.25">
      <c r="A22" s="18" t="s">
        <v>17</v>
      </c>
      <c r="B22" s="19">
        <f>SUM(B13:B21)</f>
        <v>3514338.93</v>
      </c>
      <c r="C22" s="19">
        <f t="shared" ref="C22:G22" si="1">SUM(C13:C21)</f>
        <v>10295968.180000002</v>
      </c>
      <c r="D22" s="19">
        <f t="shared" si="1"/>
        <v>0</v>
      </c>
      <c r="E22" s="19">
        <f t="shared" si="1"/>
        <v>0</v>
      </c>
      <c r="F22" s="19">
        <f t="shared" si="1"/>
        <v>0</v>
      </c>
      <c r="G22" s="19">
        <f t="shared" si="1"/>
        <v>13810307.110000003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/>
      <c r="D24" s="24"/>
      <c r="E24" s="24"/>
      <c r="F24" s="24"/>
      <c r="G24" s="10">
        <f t="shared" si="2"/>
        <v>0</v>
      </c>
    </row>
    <row r="25" spans="1:9" ht="14.45" customHeight="1" x14ac:dyDescent="0.25">
      <c r="A25" s="23" t="s">
        <v>20</v>
      </c>
      <c r="B25" s="24">
        <f>297018+7252</f>
        <v>304270</v>
      </c>
      <c r="C25" s="24">
        <f>51000+167082.2</f>
        <v>218082.2</v>
      </c>
      <c r="D25" s="24"/>
      <c r="E25" s="24"/>
      <c r="F25" s="24"/>
      <c r="G25" s="10">
        <f t="shared" si="2"/>
        <v>522352.2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f>297737+16000+2040+20400+84807</f>
        <v>420984</v>
      </c>
      <c r="D27" s="24"/>
      <c r="E27" s="24"/>
      <c r="F27" s="24"/>
      <c r="G27" s="10">
        <f t="shared" si="2"/>
        <v>420984</v>
      </c>
    </row>
    <row r="28" spans="1:9" ht="14.45" customHeight="1" x14ac:dyDescent="0.25">
      <c r="A28" s="23" t="s">
        <v>22</v>
      </c>
      <c r="B28" s="24"/>
      <c r="C28" s="24">
        <f>4776+121481.75</f>
        <v>126257.75</v>
      </c>
      <c r="D28" s="24"/>
      <c r="E28" s="24"/>
      <c r="F28" s="24"/>
      <c r="G28" s="10">
        <f t="shared" si="2"/>
        <v>126257.75</v>
      </c>
    </row>
    <row r="29" spans="1:9" ht="14.45" customHeight="1" x14ac:dyDescent="0.25">
      <c r="A29" s="23" t="s">
        <v>23</v>
      </c>
      <c r="B29" s="24"/>
      <c r="C29" s="24">
        <f>14500+88522+83470</f>
        <v>186492</v>
      </c>
      <c r="D29" s="24"/>
      <c r="E29" s="24"/>
      <c r="F29" s="24"/>
      <c r="G29" s="10">
        <f t="shared" si="2"/>
        <v>186492</v>
      </c>
    </row>
    <row r="30" spans="1:9" x14ac:dyDescent="0.25">
      <c r="A30" s="50" t="s">
        <v>24</v>
      </c>
      <c r="B30" s="52"/>
      <c r="C30" s="52"/>
      <c r="D30" s="52"/>
      <c r="E30" s="52"/>
      <c r="F30" s="45"/>
      <c r="G30" s="10">
        <f t="shared" si="2"/>
        <v>0</v>
      </c>
      <c r="I30" s="22"/>
    </row>
    <row r="31" spans="1:9" x14ac:dyDescent="0.25">
      <c r="A31" s="51"/>
      <c r="B31" s="52"/>
      <c r="C31" s="52"/>
      <c r="D31" s="52"/>
      <c r="E31" s="52"/>
      <c r="F31" s="45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>
        <v>1378450.64</v>
      </c>
      <c r="D32" s="10"/>
      <c r="E32" s="10"/>
      <c r="F32" s="10"/>
      <c r="G32" s="10">
        <f t="shared" si="2"/>
        <v>1378450.64</v>
      </c>
    </row>
    <row r="33" spans="1:11" s="26" customFormat="1" x14ac:dyDescent="0.25">
      <c r="A33" s="46" t="s">
        <v>26</v>
      </c>
      <c r="C33" s="45">
        <f>199825+482286.92+481640+2632869.85</f>
        <v>3796621.77</v>
      </c>
      <c r="D33" s="45"/>
      <c r="E33" s="45"/>
      <c r="F33" s="45"/>
      <c r="G33" s="10">
        <f t="shared" si="2"/>
        <v>3796621.77</v>
      </c>
    </row>
    <row r="34" spans="1:11" s="26" customFormat="1" x14ac:dyDescent="0.25">
      <c r="A34" s="47"/>
      <c r="C34" s="45"/>
      <c r="D34" s="45"/>
      <c r="E34" s="45"/>
      <c r="F34" s="45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304270</v>
      </c>
      <c r="C36" s="10">
        <f t="shared" ref="C36:E36" si="3">SUM(C24:C35)</f>
        <v>6126888.3599999994</v>
      </c>
      <c r="D36" s="10">
        <f t="shared" si="3"/>
        <v>0</v>
      </c>
      <c r="E36" s="10">
        <f t="shared" si="3"/>
        <v>0</v>
      </c>
      <c r="F36" s="10"/>
      <c r="G36" s="10">
        <f t="shared" si="2"/>
        <v>6431158.3599999994</v>
      </c>
    </row>
    <row r="37" spans="1:11" s="22" customFormat="1" x14ac:dyDescent="0.25">
      <c r="A37" s="27" t="s">
        <v>29</v>
      </c>
      <c r="B37" s="20">
        <f>B22-B36</f>
        <v>3210068.93</v>
      </c>
      <c r="C37" s="20">
        <f t="shared" ref="C37:F37" si="4">C22-C36</f>
        <v>4169079.8200000022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 t="shared" si="2"/>
        <v>7379148.7500000019</v>
      </c>
    </row>
    <row r="38" spans="1:11" ht="10.5" customHeight="1" x14ac:dyDescent="0.25">
      <c r="C38" s="28"/>
      <c r="G38" s="29"/>
    </row>
    <row r="39" spans="1:11" ht="14.45" customHeight="1" x14ac:dyDescent="0.25">
      <c r="A39" s="42" t="s">
        <v>30</v>
      </c>
      <c r="B39" s="42"/>
      <c r="C39" s="42"/>
      <c r="D39" s="42"/>
      <c r="E39" s="42"/>
      <c r="F39" s="42"/>
      <c r="G39" s="42"/>
    </row>
    <row r="40" spans="1:11" ht="9" customHeight="1" x14ac:dyDescent="0.25">
      <c r="A40" s="40"/>
      <c r="B40" s="40"/>
      <c r="C40" s="40"/>
      <c r="D40" s="40"/>
      <c r="E40" s="40"/>
      <c r="F40" s="40"/>
      <c r="G40" s="40"/>
    </row>
    <row r="41" spans="1:11" x14ac:dyDescent="0.25">
      <c r="B41" s="28"/>
      <c r="C41" s="30"/>
      <c r="D41" s="30"/>
      <c r="E41" s="30"/>
      <c r="F41" s="30"/>
      <c r="G41" s="30"/>
    </row>
    <row r="42" spans="1:11" x14ac:dyDescent="0.25">
      <c r="A42" s="43" t="s">
        <v>31</v>
      </c>
      <c r="B42" s="43"/>
      <c r="E42" s="43" t="s">
        <v>32</v>
      </c>
      <c r="F42" s="43"/>
      <c r="G42" s="43"/>
    </row>
    <row r="43" spans="1:11" x14ac:dyDescent="0.25">
      <c r="A43" s="44" t="s">
        <v>33</v>
      </c>
      <c r="B43" s="44"/>
      <c r="E43" s="44" t="s">
        <v>34</v>
      </c>
      <c r="F43" s="44"/>
      <c r="G43" s="44"/>
    </row>
    <row r="44" spans="1:11" x14ac:dyDescent="0.25">
      <c r="A44" s="41"/>
      <c r="B44" s="41"/>
      <c r="E44" s="41"/>
      <c r="F44" s="41"/>
      <c r="G44" s="41"/>
    </row>
    <row r="45" spans="1:11" s="33" customFormat="1" ht="11.25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3" customFormat="1" ht="11.25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1"/>
      <c r="B47" s="41"/>
      <c r="E47" s="41"/>
      <c r="F47" s="41"/>
      <c r="G47" s="41"/>
    </row>
  </sheetData>
  <sheetProtection algorithmName="SHA-512" hashValue="53QduOMhUGWfTBo5iJ9jHDy0Y7IntUSxj5GBDJNQTobLlReVApjE/3xqDZydiW3j/6flyRHuXZKlrkdVUX1t8Q==" saltValue="A7FSpZxRSp4YT8OFR5hV3w==" spinCount="100000" sheet="1" objects="1" scenarios="1"/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30:A31"/>
    <mergeCell ref="B30:B31"/>
    <mergeCell ref="C30:C31"/>
    <mergeCell ref="D30:D31"/>
    <mergeCell ref="F30:F31"/>
    <mergeCell ref="A33:A34"/>
    <mergeCell ref="C33:C34"/>
    <mergeCell ref="D33:D34"/>
    <mergeCell ref="E33:E34"/>
    <mergeCell ref="F33:F34"/>
    <mergeCell ref="E30:E31"/>
    <mergeCell ref="A39:G39"/>
    <mergeCell ref="A42:B42"/>
    <mergeCell ref="E42:G42"/>
    <mergeCell ref="A43:B43"/>
    <mergeCell ref="E43:G43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view="pageBreakPreview" zoomScale="130" zoomScaleNormal="100" zoomScaleSheetLayoutView="130" workbookViewId="0">
      <selection activeCell="D17" sqref="D17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53" t="s">
        <v>0</v>
      </c>
      <c r="B1" s="53"/>
      <c r="C1" s="53"/>
      <c r="D1" s="53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54" t="s">
        <v>2</v>
      </c>
      <c r="B4" s="54"/>
      <c r="C4" s="54"/>
      <c r="D4" s="54"/>
      <c r="E4" s="54"/>
      <c r="F4" s="54"/>
      <c r="G4" s="54"/>
    </row>
    <row r="5" spans="1:11" x14ac:dyDescent="0.25">
      <c r="A5" s="55" t="s">
        <v>43</v>
      </c>
      <c r="B5" s="55"/>
      <c r="C5" s="55"/>
      <c r="D5" s="55"/>
      <c r="E5" s="55"/>
      <c r="F5" s="55"/>
      <c r="G5" s="55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56" t="s">
        <v>4</v>
      </c>
      <c r="B8" s="57" t="s">
        <v>5</v>
      </c>
      <c r="C8" s="57"/>
      <c r="D8" s="56" t="s">
        <v>6</v>
      </c>
      <c r="E8" s="56" t="s">
        <v>7</v>
      </c>
      <c r="F8" s="58" t="s">
        <v>8</v>
      </c>
      <c r="G8" s="56" t="s">
        <v>9</v>
      </c>
    </row>
    <row r="9" spans="1:11" x14ac:dyDescent="0.25">
      <c r="A9" s="56"/>
      <c r="B9" s="59" t="s">
        <v>10</v>
      </c>
      <c r="C9" s="48" t="s">
        <v>11</v>
      </c>
      <c r="D9" s="56"/>
      <c r="E9" s="56"/>
      <c r="F9" s="56"/>
      <c r="G9" s="56"/>
    </row>
    <row r="10" spans="1:11" x14ac:dyDescent="0.25">
      <c r="A10" s="56"/>
      <c r="B10" s="60"/>
      <c r="C10" s="49"/>
      <c r="D10" s="56"/>
      <c r="E10" s="56"/>
      <c r="F10" s="56"/>
      <c r="G10" s="56"/>
    </row>
    <row r="11" spans="1:11" x14ac:dyDescent="0.25">
      <c r="A11" s="56"/>
      <c r="B11" s="60"/>
      <c r="C11" s="49"/>
      <c r="D11" s="56"/>
      <c r="E11" s="56"/>
      <c r="F11" s="56"/>
      <c r="G11" s="56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>
        <v>3474207.21</v>
      </c>
      <c r="C13" s="10">
        <v>3975000</v>
      </c>
      <c r="D13" s="10"/>
      <c r="E13" s="10"/>
      <c r="F13" s="10"/>
      <c r="G13" s="10">
        <f>SUM(B13:F13)</f>
        <v>7449207.21</v>
      </c>
    </row>
    <row r="14" spans="1:11" x14ac:dyDescent="0.25">
      <c r="A14" s="9" t="s">
        <v>14</v>
      </c>
      <c r="B14" s="10"/>
      <c r="C14" s="10">
        <f>5235586.95-175000</f>
        <v>5060586.95</v>
      </c>
      <c r="D14" s="10"/>
      <c r="E14" s="10"/>
      <c r="F14" s="10"/>
      <c r="G14" s="10">
        <f t="shared" ref="G14:G21" si="0">SUM(B14:F14)</f>
        <v>5060586.95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37</v>
      </c>
      <c r="B16" s="14"/>
      <c r="C16" s="14">
        <v>1048248.8</v>
      </c>
      <c r="D16" s="14"/>
      <c r="E16" s="14"/>
      <c r="F16" s="14"/>
      <c r="G16" s="10">
        <f t="shared" si="0"/>
        <v>1048248.8</v>
      </c>
    </row>
    <row r="17" spans="1:9" ht="14.45" customHeight="1" x14ac:dyDescent="0.25">
      <c r="A17" s="13" t="s">
        <v>38</v>
      </c>
      <c r="B17" s="14"/>
      <c r="C17" s="14">
        <v>118491.75000000163</v>
      </c>
      <c r="D17" s="14"/>
      <c r="E17" s="14"/>
      <c r="F17" s="14"/>
      <c r="G17" s="10">
        <f t="shared" si="0"/>
        <v>118491.75000000163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39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40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/>
      <c r="G21" s="10">
        <f t="shared" si="0"/>
        <v>0</v>
      </c>
    </row>
    <row r="22" spans="1:9" s="22" customFormat="1" x14ac:dyDescent="0.25">
      <c r="A22" s="18" t="s">
        <v>17</v>
      </c>
      <c r="B22" s="19">
        <f>SUM(B13:B21)</f>
        <v>3474207.21</v>
      </c>
      <c r="C22" s="19">
        <f t="shared" ref="C22:G22" si="1">SUM(C13:C21)</f>
        <v>10202327.500000002</v>
      </c>
      <c r="D22" s="19">
        <f t="shared" si="1"/>
        <v>0</v>
      </c>
      <c r="E22" s="19">
        <f t="shared" si="1"/>
        <v>0</v>
      </c>
      <c r="F22" s="19">
        <f t="shared" si="1"/>
        <v>0</v>
      </c>
      <c r="G22" s="19">
        <f t="shared" si="1"/>
        <v>13676534.710000003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/>
      <c r="D24" s="24"/>
      <c r="E24" s="24"/>
      <c r="F24" s="24"/>
      <c r="G24" s="10">
        <f t="shared" si="2"/>
        <v>0</v>
      </c>
    </row>
    <row r="25" spans="1:9" ht="14.45" customHeight="1" x14ac:dyDescent="0.25">
      <c r="A25" s="23" t="s">
        <v>20</v>
      </c>
      <c r="B25" s="24">
        <f>297018+7252</f>
        <v>304270</v>
      </c>
      <c r="C25" s="24">
        <v>51000</v>
      </c>
      <c r="D25" s="24"/>
      <c r="E25" s="24"/>
      <c r="F25" s="24"/>
      <c r="G25" s="10">
        <f t="shared" si="2"/>
        <v>355270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f>297737+16000+2040+20400</f>
        <v>336177</v>
      </c>
      <c r="D27" s="24"/>
      <c r="E27" s="24"/>
      <c r="F27" s="24"/>
      <c r="G27" s="10">
        <f t="shared" si="2"/>
        <v>336177</v>
      </c>
    </row>
    <row r="28" spans="1:9" ht="14.45" customHeight="1" x14ac:dyDescent="0.25">
      <c r="A28" s="23" t="s">
        <v>22</v>
      </c>
      <c r="B28" s="24"/>
      <c r="C28" s="24">
        <f>4776+121481.75</f>
        <v>126257.75</v>
      </c>
      <c r="D28" s="24"/>
      <c r="E28" s="24"/>
      <c r="F28" s="24"/>
      <c r="G28" s="10">
        <f t="shared" si="2"/>
        <v>126257.75</v>
      </c>
    </row>
    <row r="29" spans="1:9" ht="14.45" customHeight="1" x14ac:dyDescent="0.25">
      <c r="A29" s="23" t="s">
        <v>23</v>
      </c>
      <c r="B29" s="24"/>
      <c r="C29" s="24">
        <f>14500+88522</f>
        <v>103022</v>
      </c>
      <c r="D29" s="24"/>
      <c r="E29" s="24"/>
      <c r="F29" s="24"/>
      <c r="G29" s="10">
        <f t="shared" si="2"/>
        <v>103022</v>
      </c>
    </row>
    <row r="30" spans="1:9" x14ac:dyDescent="0.25">
      <c r="A30" s="50" t="s">
        <v>24</v>
      </c>
      <c r="B30" s="52"/>
      <c r="C30" s="52"/>
      <c r="D30" s="52"/>
      <c r="E30" s="52"/>
      <c r="F30" s="45"/>
      <c r="G30" s="10">
        <f t="shared" si="2"/>
        <v>0</v>
      </c>
      <c r="I30" s="22"/>
    </row>
    <row r="31" spans="1:9" x14ac:dyDescent="0.25">
      <c r="A31" s="51"/>
      <c r="B31" s="52"/>
      <c r="C31" s="52"/>
      <c r="D31" s="52"/>
      <c r="E31" s="52"/>
      <c r="F31" s="45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/>
      <c r="D32" s="10"/>
      <c r="E32" s="10"/>
      <c r="F32" s="10"/>
      <c r="G32" s="10">
        <f t="shared" si="2"/>
        <v>0</v>
      </c>
    </row>
    <row r="33" spans="1:11" s="26" customFormat="1" x14ac:dyDescent="0.25">
      <c r="A33" s="46" t="s">
        <v>26</v>
      </c>
      <c r="C33" s="45">
        <f>199825+482286.92+481640</f>
        <v>1163751.92</v>
      </c>
      <c r="D33" s="45"/>
      <c r="E33" s="45"/>
      <c r="F33" s="45"/>
      <c r="G33" s="10">
        <f t="shared" si="2"/>
        <v>1163751.92</v>
      </c>
    </row>
    <row r="34" spans="1:11" s="26" customFormat="1" x14ac:dyDescent="0.25">
      <c r="A34" s="47"/>
      <c r="C34" s="45"/>
      <c r="D34" s="45"/>
      <c r="E34" s="45"/>
      <c r="F34" s="45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304270</v>
      </c>
      <c r="C36" s="10">
        <f t="shared" ref="C36:E36" si="3">SUM(C24:C35)</f>
        <v>1780208.67</v>
      </c>
      <c r="D36" s="10">
        <f t="shared" si="3"/>
        <v>0</v>
      </c>
      <c r="E36" s="10">
        <f t="shared" si="3"/>
        <v>0</v>
      </c>
      <c r="F36" s="10"/>
      <c r="G36" s="10">
        <f t="shared" si="2"/>
        <v>2084478.67</v>
      </c>
    </row>
    <row r="37" spans="1:11" s="22" customFormat="1" x14ac:dyDescent="0.25">
      <c r="A37" s="27" t="s">
        <v>29</v>
      </c>
      <c r="B37" s="20">
        <f>B22-B36</f>
        <v>3169937.21</v>
      </c>
      <c r="C37" s="20">
        <f t="shared" ref="C37:F37" si="4">C22-C36</f>
        <v>8422118.8300000019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 t="shared" si="2"/>
        <v>11592056.040000003</v>
      </c>
    </row>
    <row r="38" spans="1:11" ht="10.5" customHeight="1" x14ac:dyDescent="0.25">
      <c r="C38" s="28"/>
      <c r="G38" s="29"/>
    </row>
    <row r="39" spans="1:11" ht="14.45" customHeight="1" x14ac:dyDescent="0.25">
      <c r="A39" s="42" t="s">
        <v>30</v>
      </c>
      <c r="B39" s="42"/>
      <c r="C39" s="42"/>
      <c r="D39" s="42"/>
      <c r="E39" s="42"/>
      <c r="F39" s="42"/>
      <c r="G39" s="42"/>
    </row>
    <row r="40" spans="1:11" ht="9" customHeight="1" x14ac:dyDescent="0.25">
      <c r="A40" s="38"/>
      <c r="B40" s="38"/>
      <c r="C40" s="38"/>
      <c r="D40" s="38"/>
      <c r="E40" s="38"/>
      <c r="F40" s="38"/>
      <c r="G40" s="38"/>
    </row>
    <row r="41" spans="1:11" x14ac:dyDescent="0.25">
      <c r="B41" s="28"/>
      <c r="C41" s="30"/>
      <c r="D41" s="30"/>
      <c r="E41" s="30"/>
      <c r="F41" s="30"/>
      <c r="G41" s="30"/>
    </row>
    <row r="42" spans="1:11" x14ac:dyDescent="0.25">
      <c r="A42" s="43" t="s">
        <v>31</v>
      </c>
      <c r="B42" s="43"/>
      <c r="E42" s="43" t="s">
        <v>32</v>
      </c>
      <c r="F42" s="43"/>
      <c r="G42" s="43"/>
    </row>
    <row r="43" spans="1:11" x14ac:dyDescent="0.25">
      <c r="A43" s="44" t="s">
        <v>33</v>
      </c>
      <c r="B43" s="44"/>
      <c r="E43" s="44" t="s">
        <v>34</v>
      </c>
      <c r="F43" s="44"/>
      <c r="G43" s="44"/>
    </row>
    <row r="44" spans="1:11" x14ac:dyDescent="0.25">
      <c r="A44" s="39"/>
      <c r="B44" s="39"/>
      <c r="E44" s="39"/>
      <c r="F44" s="39"/>
      <c r="G44" s="39"/>
    </row>
    <row r="45" spans="1:11" s="33" customFormat="1" ht="11.25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3" customFormat="1" ht="11.25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1"/>
      <c r="B47" s="39"/>
      <c r="E47" s="39"/>
      <c r="F47" s="39"/>
      <c r="G47" s="39"/>
    </row>
  </sheetData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30:A31"/>
    <mergeCell ref="B30:B31"/>
    <mergeCell ref="C30:C31"/>
    <mergeCell ref="D30:D31"/>
    <mergeCell ref="F30:F31"/>
    <mergeCell ref="E30:E31"/>
    <mergeCell ref="A33:A34"/>
    <mergeCell ref="C33:C34"/>
    <mergeCell ref="D33:D34"/>
    <mergeCell ref="E33:E34"/>
    <mergeCell ref="F33:F34"/>
    <mergeCell ref="A39:G39"/>
    <mergeCell ref="A42:B42"/>
    <mergeCell ref="E42:G42"/>
    <mergeCell ref="A43:B43"/>
    <mergeCell ref="E43:G43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view="pageBreakPreview" topLeftCell="A7" zoomScale="130" zoomScaleNormal="100" zoomScaleSheetLayoutView="130" workbookViewId="0">
      <selection activeCell="B25" sqref="B25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53" t="s">
        <v>0</v>
      </c>
      <c r="B1" s="53"/>
      <c r="C1" s="53"/>
      <c r="D1" s="53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54" t="s">
        <v>2</v>
      </c>
      <c r="B4" s="54"/>
      <c r="C4" s="54"/>
      <c r="D4" s="54"/>
      <c r="E4" s="54"/>
      <c r="F4" s="54"/>
      <c r="G4" s="54"/>
    </row>
    <row r="5" spans="1:11" x14ac:dyDescent="0.25">
      <c r="A5" s="55" t="s">
        <v>42</v>
      </c>
      <c r="B5" s="55"/>
      <c r="C5" s="55"/>
      <c r="D5" s="55"/>
      <c r="E5" s="55"/>
      <c r="F5" s="55"/>
      <c r="G5" s="55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56" t="s">
        <v>4</v>
      </c>
      <c r="B8" s="57" t="s">
        <v>5</v>
      </c>
      <c r="C8" s="57"/>
      <c r="D8" s="56" t="s">
        <v>6</v>
      </c>
      <c r="E8" s="56" t="s">
        <v>7</v>
      </c>
      <c r="F8" s="58" t="s">
        <v>8</v>
      </c>
      <c r="G8" s="56" t="s">
        <v>9</v>
      </c>
    </row>
    <row r="9" spans="1:11" x14ac:dyDescent="0.25">
      <c r="A9" s="56"/>
      <c r="B9" s="59" t="s">
        <v>10</v>
      </c>
      <c r="C9" s="48" t="s">
        <v>11</v>
      </c>
      <c r="D9" s="56"/>
      <c r="E9" s="56"/>
      <c r="F9" s="56"/>
      <c r="G9" s="56"/>
    </row>
    <row r="10" spans="1:11" x14ac:dyDescent="0.25">
      <c r="A10" s="56"/>
      <c r="B10" s="60"/>
      <c r="C10" s="49"/>
      <c r="D10" s="56"/>
      <c r="E10" s="56"/>
      <c r="F10" s="56"/>
      <c r="G10" s="56"/>
    </row>
    <row r="11" spans="1:11" x14ac:dyDescent="0.25">
      <c r="A11" s="56"/>
      <c r="B11" s="60"/>
      <c r="C11" s="49"/>
      <c r="D11" s="56"/>
      <c r="E11" s="56"/>
      <c r="F11" s="56"/>
      <c r="G11" s="56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>
        <v>3474207.21</v>
      </c>
      <c r="C13" s="10">
        <v>3800000</v>
      </c>
      <c r="D13" s="10"/>
      <c r="E13" s="10"/>
      <c r="F13" s="10"/>
      <c r="G13" s="10">
        <f>SUM(B13:F13)</f>
        <v>7274207.21</v>
      </c>
    </row>
    <row r="14" spans="1:11" x14ac:dyDescent="0.25">
      <c r="A14" s="9" t="s">
        <v>14</v>
      </c>
      <c r="B14" s="10"/>
      <c r="C14" s="10">
        <v>5235586.95</v>
      </c>
      <c r="D14" s="10"/>
      <c r="E14" s="10"/>
      <c r="F14" s="10"/>
      <c r="G14" s="10">
        <f t="shared" ref="G14:G21" si="0">SUM(B14:F14)</f>
        <v>5235586.95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37</v>
      </c>
      <c r="B16" s="14"/>
      <c r="C16" s="14">
        <v>1048248.8</v>
      </c>
      <c r="D16" s="14"/>
      <c r="E16" s="14"/>
      <c r="F16" s="14"/>
      <c r="G16" s="10">
        <f t="shared" si="0"/>
        <v>1048248.8</v>
      </c>
    </row>
    <row r="17" spans="1:9" ht="14.45" customHeight="1" x14ac:dyDescent="0.25">
      <c r="A17" s="13" t="s">
        <v>38</v>
      </c>
      <c r="B17" s="14"/>
      <c r="C17" s="14">
        <v>118491.75000000163</v>
      </c>
      <c r="D17" s="14"/>
      <c r="E17" s="14"/>
      <c r="F17" s="14"/>
      <c r="G17" s="10">
        <f t="shared" si="0"/>
        <v>118491.75000000163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39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40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/>
      <c r="G21" s="10">
        <f t="shared" si="0"/>
        <v>0</v>
      </c>
    </row>
    <row r="22" spans="1:9" s="22" customFormat="1" x14ac:dyDescent="0.25">
      <c r="A22" s="18" t="s">
        <v>17</v>
      </c>
      <c r="B22" s="19">
        <f>SUM(B13:B21)</f>
        <v>3474207.21</v>
      </c>
      <c r="C22" s="19">
        <f t="shared" ref="C22:G22" si="1">SUM(C13:C21)</f>
        <v>10202327.500000002</v>
      </c>
      <c r="D22" s="19">
        <f t="shared" si="1"/>
        <v>0</v>
      </c>
      <c r="E22" s="19">
        <f t="shared" si="1"/>
        <v>0</v>
      </c>
      <c r="F22" s="19">
        <f t="shared" si="1"/>
        <v>0</v>
      </c>
      <c r="G22" s="19">
        <f t="shared" si="1"/>
        <v>13676534.710000003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/>
      <c r="D24" s="24"/>
      <c r="E24" s="24"/>
      <c r="F24" s="24"/>
      <c r="G24" s="10">
        <f t="shared" si="2"/>
        <v>0</v>
      </c>
    </row>
    <row r="25" spans="1:9" ht="14.45" customHeight="1" x14ac:dyDescent="0.25">
      <c r="A25" s="23" t="s">
        <v>20</v>
      </c>
      <c r="B25" s="24">
        <v>297018</v>
      </c>
      <c r="C25" s="24"/>
      <c r="D25" s="24"/>
      <c r="E25" s="24"/>
      <c r="F25" s="24"/>
      <c r="G25" s="10">
        <f t="shared" si="2"/>
        <v>297018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297737</v>
      </c>
      <c r="D27" s="24"/>
      <c r="E27" s="24"/>
      <c r="F27" s="24"/>
      <c r="G27" s="10">
        <f t="shared" si="2"/>
        <v>297737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/>
      <c r="G28" s="10">
        <f t="shared" si="2"/>
        <v>0</v>
      </c>
    </row>
    <row r="29" spans="1:9" ht="14.45" customHeight="1" x14ac:dyDescent="0.25">
      <c r="A29" s="23" t="s">
        <v>23</v>
      </c>
      <c r="B29" s="24"/>
      <c r="C29" s="24">
        <f>14500+88522</f>
        <v>103022</v>
      </c>
      <c r="D29" s="24"/>
      <c r="E29" s="24"/>
      <c r="F29" s="24"/>
      <c r="G29" s="10">
        <f t="shared" si="2"/>
        <v>103022</v>
      </c>
    </row>
    <row r="30" spans="1:9" x14ac:dyDescent="0.25">
      <c r="A30" s="50" t="s">
        <v>24</v>
      </c>
      <c r="B30" s="52"/>
      <c r="C30" s="52"/>
      <c r="D30" s="52"/>
      <c r="E30" s="52"/>
      <c r="F30" s="45"/>
      <c r="G30" s="10">
        <f t="shared" si="2"/>
        <v>0</v>
      </c>
      <c r="I30" s="22"/>
    </row>
    <row r="31" spans="1:9" x14ac:dyDescent="0.25">
      <c r="A31" s="51"/>
      <c r="B31" s="52"/>
      <c r="C31" s="52"/>
      <c r="D31" s="52"/>
      <c r="E31" s="52"/>
      <c r="F31" s="45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/>
      <c r="D32" s="10"/>
      <c r="E32" s="10"/>
      <c r="F32" s="10"/>
      <c r="G32" s="10">
        <f t="shared" si="2"/>
        <v>0</v>
      </c>
    </row>
    <row r="33" spans="1:11" s="26" customFormat="1" x14ac:dyDescent="0.25">
      <c r="A33" s="46" t="s">
        <v>26</v>
      </c>
      <c r="C33" s="45"/>
      <c r="D33" s="45"/>
      <c r="E33" s="45"/>
      <c r="F33" s="45"/>
      <c r="G33" s="10">
        <f t="shared" si="2"/>
        <v>0</v>
      </c>
    </row>
    <row r="34" spans="1:11" s="26" customFormat="1" x14ac:dyDescent="0.25">
      <c r="A34" s="47"/>
      <c r="C34" s="45"/>
      <c r="D34" s="45"/>
      <c r="E34" s="45"/>
      <c r="F34" s="45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297018</v>
      </c>
      <c r="C36" s="10">
        <f t="shared" ref="C36:E36" si="3">SUM(C24:C35)</f>
        <v>400759</v>
      </c>
      <c r="D36" s="10">
        <f t="shared" si="3"/>
        <v>0</v>
      </c>
      <c r="E36" s="10">
        <f t="shared" si="3"/>
        <v>0</v>
      </c>
      <c r="F36" s="10"/>
      <c r="G36" s="10">
        <f t="shared" si="2"/>
        <v>697777</v>
      </c>
    </row>
    <row r="37" spans="1:11" s="22" customFormat="1" x14ac:dyDescent="0.25">
      <c r="A37" s="27" t="s">
        <v>29</v>
      </c>
      <c r="B37" s="20">
        <f>B22-B36</f>
        <v>3177189.21</v>
      </c>
      <c r="C37" s="20">
        <f t="shared" ref="C37:F37" si="4">C22-C36</f>
        <v>9801568.5000000019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 t="shared" si="2"/>
        <v>12978757.710000001</v>
      </c>
    </row>
    <row r="38" spans="1:11" ht="10.5" customHeight="1" x14ac:dyDescent="0.25">
      <c r="C38" s="28"/>
      <c r="G38" s="29"/>
    </row>
    <row r="39" spans="1:11" ht="14.45" customHeight="1" x14ac:dyDescent="0.25">
      <c r="A39" s="42" t="s">
        <v>30</v>
      </c>
      <c r="B39" s="42"/>
      <c r="C39" s="42"/>
      <c r="D39" s="42"/>
      <c r="E39" s="42"/>
      <c r="F39" s="42"/>
      <c r="G39" s="42"/>
    </row>
    <row r="40" spans="1:11" ht="9" customHeight="1" x14ac:dyDescent="0.25">
      <c r="A40" s="36"/>
      <c r="B40" s="36"/>
      <c r="C40" s="36"/>
      <c r="D40" s="36"/>
      <c r="E40" s="36"/>
      <c r="F40" s="36"/>
      <c r="G40" s="36"/>
    </row>
    <row r="41" spans="1:11" x14ac:dyDescent="0.25">
      <c r="B41" s="28"/>
      <c r="C41" s="30"/>
      <c r="D41" s="30"/>
      <c r="E41" s="30"/>
      <c r="F41" s="30"/>
      <c r="G41" s="30"/>
    </row>
    <row r="42" spans="1:11" x14ac:dyDescent="0.25">
      <c r="A42" s="43" t="s">
        <v>31</v>
      </c>
      <c r="B42" s="43"/>
      <c r="E42" s="43" t="s">
        <v>32</v>
      </c>
      <c r="F42" s="43"/>
      <c r="G42" s="43"/>
    </row>
    <row r="43" spans="1:11" x14ac:dyDescent="0.25">
      <c r="A43" s="44" t="s">
        <v>33</v>
      </c>
      <c r="B43" s="44"/>
      <c r="E43" s="44" t="s">
        <v>34</v>
      </c>
      <c r="F43" s="44"/>
      <c r="G43" s="44"/>
    </row>
    <row r="44" spans="1:11" x14ac:dyDescent="0.25">
      <c r="A44" s="37"/>
      <c r="B44" s="37"/>
      <c r="E44" s="37"/>
      <c r="F44" s="37"/>
      <c r="G44" s="37"/>
    </row>
    <row r="45" spans="1:11" s="33" customFormat="1" ht="11.25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3" customFormat="1" ht="11.25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1"/>
      <c r="B47" s="37"/>
      <c r="E47" s="37"/>
      <c r="F47" s="37"/>
      <c r="G47" s="37"/>
    </row>
  </sheetData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view="pageBreakPreview" zoomScale="130" zoomScaleNormal="100" zoomScaleSheetLayoutView="130" workbookViewId="0">
      <selection activeCell="C27" sqref="C27:C29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53" t="s">
        <v>0</v>
      </c>
      <c r="B1" s="53"/>
      <c r="C1" s="53"/>
      <c r="D1" s="53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54" t="s">
        <v>2</v>
      </c>
      <c r="B4" s="54"/>
      <c r="C4" s="54"/>
      <c r="D4" s="54"/>
      <c r="E4" s="54"/>
      <c r="F4" s="54"/>
      <c r="G4" s="54"/>
    </row>
    <row r="5" spans="1:11" x14ac:dyDescent="0.25">
      <c r="A5" s="55" t="s">
        <v>41</v>
      </c>
      <c r="B5" s="55"/>
      <c r="C5" s="55"/>
      <c r="D5" s="55"/>
      <c r="E5" s="55"/>
      <c r="F5" s="55"/>
      <c r="G5" s="55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56" t="s">
        <v>4</v>
      </c>
      <c r="B8" s="57" t="s">
        <v>5</v>
      </c>
      <c r="C8" s="57"/>
      <c r="D8" s="56" t="s">
        <v>6</v>
      </c>
      <c r="E8" s="56" t="s">
        <v>7</v>
      </c>
      <c r="F8" s="58" t="s">
        <v>8</v>
      </c>
      <c r="G8" s="56" t="s">
        <v>9</v>
      </c>
    </row>
    <row r="9" spans="1:11" x14ac:dyDescent="0.25">
      <c r="A9" s="56"/>
      <c r="B9" s="59" t="s">
        <v>10</v>
      </c>
      <c r="C9" s="48" t="s">
        <v>11</v>
      </c>
      <c r="D9" s="56"/>
      <c r="E9" s="56"/>
      <c r="F9" s="56"/>
      <c r="G9" s="56"/>
    </row>
    <row r="10" spans="1:11" x14ac:dyDescent="0.25">
      <c r="A10" s="56"/>
      <c r="B10" s="60"/>
      <c r="C10" s="49"/>
      <c r="D10" s="56"/>
      <c r="E10" s="56"/>
      <c r="F10" s="56"/>
      <c r="G10" s="56"/>
    </row>
    <row r="11" spans="1:11" x14ac:dyDescent="0.25">
      <c r="A11" s="56"/>
      <c r="B11" s="60"/>
      <c r="C11" s="49"/>
      <c r="D11" s="56"/>
      <c r="E11" s="56"/>
      <c r="F11" s="56"/>
      <c r="G11" s="56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>
        <v>3474207.21</v>
      </c>
      <c r="C13" s="10">
        <v>3800000</v>
      </c>
      <c r="D13" s="10"/>
      <c r="E13" s="10"/>
      <c r="F13" s="10"/>
      <c r="G13" s="10">
        <f>SUM(B13:F13)</f>
        <v>7274207.21</v>
      </c>
    </row>
    <row r="14" spans="1:11" x14ac:dyDescent="0.25">
      <c r="A14" s="9" t="s">
        <v>14</v>
      </c>
      <c r="B14" s="10"/>
      <c r="C14" s="10">
        <v>5235586.95</v>
      </c>
      <c r="D14" s="10"/>
      <c r="E14" s="10"/>
      <c r="F14" s="10"/>
      <c r="G14" s="10">
        <f t="shared" ref="G14:G21" si="0">SUM(B14:F14)</f>
        <v>5235586.95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37</v>
      </c>
      <c r="B16" s="14"/>
      <c r="C16" s="14">
        <v>1048248.8</v>
      </c>
      <c r="D16" s="14"/>
      <c r="E16" s="14"/>
      <c r="F16" s="14"/>
      <c r="G16" s="10">
        <f t="shared" si="0"/>
        <v>1048248.8</v>
      </c>
    </row>
    <row r="17" spans="1:9" ht="14.45" customHeight="1" x14ac:dyDescent="0.25">
      <c r="A17" s="13" t="s">
        <v>38</v>
      </c>
      <c r="B17" s="14"/>
      <c r="C17" s="14">
        <v>118491.75000000163</v>
      </c>
      <c r="D17" s="14"/>
      <c r="E17" s="14"/>
      <c r="F17" s="14"/>
      <c r="G17" s="10">
        <f t="shared" si="0"/>
        <v>118491.75000000163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39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40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/>
      <c r="G21" s="10">
        <f t="shared" si="0"/>
        <v>0</v>
      </c>
    </row>
    <row r="22" spans="1:9" s="22" customFormat="1" x14ac:dyDescent="0.25">
      <c r="A22" s="18" t="s">
        <v>17</v>
      </c>
      <c r="B22" s="19">
        <f>SUM(B13:B21)</f>
        <v>3474207.21</v>
      </c>
      <c r="C22" s="19">
        <f t="shared" ref="C22:G22" si="1">SUM(C13:C21)</f>
        <v>10202327.500000002</v>
      </c>
      <c r="D22" s="19">
        <f t="shared" si="1"/>
        <v>0</v>
      </c>
      <c r="E22" s="19">
        <f t="shared" si="1"/>
        <v>0</v>
      </c>
      <c r="F22" s="19">
        <f t="shared" si="1"/>
        <v>0</v>
      </c>
      <c r="G22" s="19">
        <f t="shared" si="1"/>
        <v>13676534.710000003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/>
      <c r="D24" s="24"/>
      <c r="E24" s="24"/>
      <c r="F24" s="24"/>
      <c r="G24" s="10">
        <f t="shared" si="2"/>
        <v>0</v>
      </c>
    </row>
    <row r="25" spans="1:9" ht="14.45" customHeight="1" x14ac:dyDescent="0.25">
      <c r="A25" s="23" t="s">
        <v>20</v>
      </c>
      <c r="B25" s="24">
        <v>182750</v>
      </c>
      <c r="C25" s="24"/>
      <c r="D25" s="24"/>
      <c r="E25" s="24"/>
      <c r="F25" s="24"/>
      <c r="G25" s="10">
        <f t="shared" si="2"/>
        <v>182750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297737</v>
      </c>
      <c r="D27" s="24"/>
      <c r="E27" s="24"/>
      <c r="F27" s="24"/>
      <c r="G27" s="10">
        <f t="shared" si="2"/>
        <v>297737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/>
      <c r="G28" s="10">
        <f t="shared" si="2"/>
        <v>0</v>
      </c>
    </row>
    <row r="29" spans="1:9" ht="14.45" customHeight="1" x14ac:dyDescent="0.25">
      <c r="A29" s="23" t="s">
        <v>23</v>
      </c>
      <c r="B29" s="24"/>
      <c r="C29" s="24">
        <v>14500</v>
      </c>
      <c r="D29" s="24"/>
      <c r="E29" s="24"/>
      <c r="F29" s="24"/>
      <c r="G29" s="10">
        <f t="shared" si="2"/>
        <v>14500</v>
      </c>
    </row>
    <row r="30" spans="1:9" x14ac:dyDescent="0.25">
      <c r="A30" s="50" t="s">
        <v>24</v>
      </c>
      <c r="B30" s="52"/>
      <c r="C30" s="52"/>
      <c r="D30" s="52"/>
      <c r="E30" s="52"/>
      <c r="F30" s="45"/>
      <c r="G30" s="10">
        <f t="shared" si="2"/>
        <v>0</v>
      </c>
      <c r="I30" s="22"/>
    </row>
    <row r="31" spans="1:9" x14ac:dyDescent="0.25">
      <c r="A31" s="51"/>
      <c r="B31" s="52"/>
      <c r="C31" s="52"/>
      <c r="D31" s="52"/>
      <c r="E31" s="52"/>
      <c r="F31" s="45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/>
      <c r="D32" s="10"/>
      <c r="E32" s="10"/>
      <c r="F32" s="10"/>
      <c r="G32" s="10">
        <f t="shared" si="2"/>
        <v>0</v>
      </c>
    </row>
    <row r="33" spans="1:11" s="26" customFormat="1" x14ac:dyDescent="0.25">
      <c r="A33" s="46" t="s">
        <v>26</v>
      </c>
      <c r="C33" s="45"/>
      <c r="D33" s="45"/>
      <c r="E33" s="45"/>
      <c r="F33" s="45"/>
      <c r="G33" s="10">
        <f t="shared" si="2"/>
        <v>0</v>
      </c>
    </row>
    <row r="34" spans="1:11" s="26" customFormat="1" x14ac:dyDescent="0.25">
      <c r="A34" s="47"/>
      <c r="C34" s="45"/>
      <c r="D34" s="45"/>
      <c r="E34" s="45"/>
      <c r="F34" s="45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182750</v>
      </c>
      <c r="C36" s="10">
        <f t="shared" ref="C36:E36" si="3">SUM(C24:C35)</f>
        <v>312237</v>
      </c>
      <c r="D36" s="10">
        <f t="shared" si="3"/>
        <v>0</v>
      </c>
      <c r="E36" s="10">
        <f t="shared" si="3"/>
        <v>0</v>
      </c>
      <c r="F36" s="10"/>
      <c r="G36" s="10">
        <f t="shared" si="2"/>
        <v>494987</v>
      </c>
    </row>
    <row r="37" spans="1:11" s="22" customFormat="1" x14ac:dyDescent="0.25">
      <c r="A37" s="27" t="s">
        <v>29</v>
      </c>
      <c r="B37" s="20">
        <f>B22-B36</f>
        <v>3291457.21</v>
      </c>
      <c r="C37" s="20">
        <f t="shared" ref="C37:F37" si="4">C22-C36</f>
        <v>9890090.5000000019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 t="shared" si="2"/>
        <v>13181547.710000001</v>
      </c>
    </row>
    <row r="38" spans="1:11" ht="10.5" customHeight="1" x14ac:dyDescent="0.25">
      <c r="C38" s="28"/>
      <c r="G38" s="29"/>
    </row>
    <row r="39" spans="1:11" ht="14.45" customHeight="1" x14ac:dyDescent="0.25">
      <c r="A39" s="42" t="s">
        <v>30</v>
      </c>
      <c r="B39" s="42"/>
      <c r="C39" s="42"/>
      <c r="D39" s="42"/>
      <c r="E39" s="42"/>
      <c r="F39" s="42"/>
      <c r="G39" s="42"/>
    </row>
    <row r="40" spans="1:11" ht="9" customHeight="1" x14ac:dyDescent="0.25">
      <c r="A40" s="34"/>
      <c r="B40" s="34"/>
      <c r="C40" s="34"/>
      <c r="D40" s="34"/>
      <c r="E40" s="34"/>
      <c r="F40" s="34"/>
      <c r="G40" s="34"/>
    </row>
    <row r="41" spans="1:11" x14ac:dyDescent="0.25">
      <c r="C41" s="30"/>
      <c r="D41" s="30"/>
      <c r="E41" s="30"/>
      <c r="F41" s="30"/>
      <c r="G41" s="30"/>
    </row>
    <row r="42" spans="1:11" x14ac:dyDescent="0.25">
      <c r="A42" s="43" t="s">
        <v>31</v>
      </c>
      <c r="B42" s="43"/>
      <c r="E42" s="43" t="s">
        <v>32</v>
      </c>
      <c r="F42" s="43"/>
      <c r="G42" s="43"/>
    </row>
    <row r="43" spans="1:11" x14ac:dyDescent="0.25">
      <c r="A43" s="44" t="s">
        <v>33</v>
      </c>
      <c r="B43" s="44"/>
      <c r="E43" s="44" t="s">
        <v>34</v>
      </c>
      <c r="F43" s="44"/>
      <c r="G43" s="44"/>
    </row>
    <row r="44" spans="1:11" x14ac:dyDescent="0.25">
      <c r="A44" s="35"/>
      <c r="B44" s="35"/>
      <c r="E44" s="35"/>
      <c r="F44" s="35"/>
      <c r="G44" s="35"/>
    </row>
    <row r="45" spans="1:11" s="33" customFormat="1" ht="11.25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3" customFormat="1" ht="11.25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1"/>
      <c r="B47" s="35"/>
      <c r="E47" s="35"/>
      <c r="F47" s="35"/>
      <c r="G47" s="35"/>
    </row>
  </sheetData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30:A31"/>
    <mergeCell ref="B30:B31"/>
    <mergeCell ref="C30:C31"/>
    <mergeCell ref="D30:D31"/>
    <mergeCell ref="F30:F31"/>
    <mergeCell ref="E30:E31"/>
    <mergeCell ref="A33:A34"/>
    <mergeCell ref="C33:C34"/>
    <mergeCell ref="D33:D34"/>
    <mergeCell ref="E33:E34"/>
    <mergeCell ref="F33:F34"/>
    <mergeCell ref="A39:G39"/>
    <mergeCell ref="A42:B42"/>
    <mergeCell ref="E42:G42"/>
    <mergeCell ref="A43:B43"/>
    <mergeCell ref="E43:G43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4th Qtr 2022</vt:lpstr>
      <vt:lpstr>3rd Qtr 2022</vt:lpstr>
      <vt:lpstr>2nd Qtr 2022</vt:lpstr>
      <vt:lpstr>1st Qtr 2022</vt:lpstr>
      <vt:lpstr>'1st Qtr 2022'!Print_Area</vt:lpstr>
      <vt:lpstr>'2nd Qtr 2022'!Print_Area</vt:lpstr>
      <vt:lpstr>'3rd Qtr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2022-09-27T07:52:21Z</cp:lastPrinted>
  <dcterms:created xsi:type="dcterms:W3CDTF">2020-06-11T06:32:05Z</dcterms:created>
  <dcterms:modified xsi:type="dcterms:W3CDTF">2023-03-01T06:02:13Z</dcterms:modified>
</cp:coreProperties>
</file>