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300" windowWidth="20490" windowHeight="8745" firstSheet="3" activeTab="3"/>
  </bookViews>
  <sheets>
    <sheet name="Sheet1" sheetId="1" state="hidden" r:id="rId1"/>
    <sheet name="Sheet2" sheetId="2" state="hidden" r:id="rId2"/>
    <sheet name="Sheet5" sheetId="5" state="hidden" r:id="rId3"/>
    <sheet name="Sheet3" sheetId="6" r:id="rId4"/>
  </sheets>
  <definedNames>
    <definedName name="_xlnm.Print_Area" localSheetId="3">Sheet3!$A$1:$I$77</definedName>
    <definedName name="_xlnm.Print_Titles" localSheetId="3">Sheet3!$1:$13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6" l="1"/>
  <c r="H31" i="6"/>
  <c r="G60" i="6" l="1"/>
  <c r="G64" i="6"/>
  <c r="G59" i="6"/>
  <c r="H42" i="6"/>
  <c r="H43" i="6"/>
  <c r="H54" i="6"/>
  <c r="H64" i="6"/>
  <c r="H60" i="6"/>
  <c r="H59" i="6" l="1"/>
  <c r="H28" i="6" l="1"/>
  <c r="H22" i="6"/>
  <c r="H48" i="6"/>
  <c r="H50" i="6" l="1"/>
  <c r="G36" i="6" l="1"/>
  <c r="H36" i="6"/>
  <c r="H44" i="6"/>
  <c r="H61" i="6"/>
  <c r="F61" i="6"/>
  <c r="G58" i="6"/>
  <c r="G39" i="6"/>
  <c r="H66" i="6"/>
  <c r="G66" i="6"/>
  <c r="F66" i="6"/>
  <c r="H55" i="6"/>
  <c r="G55" i="6"/>
  <c r="H51" i="6"/>
  <c r="G51" i="6"/>
  <c r="G45" i="6"/>
  <c r="G32" i="6"/>
  <c r="G21" i="6"/>
  <c r="H19" i="6"/>
  <c r="G19" i="6"/>
  <c r="F73" i="6" l="1"/>
  <c r="H45" i="6"/>
  <c r="G25" i="6"/>
  <c r="G61" i="6"/>
  <c r="G73" i="6" s="1"/>
  <c r="H32" i="6"/>
  <c r="H5" i="6" l="1"/>
  <c r="H25" i="6"/>
  <c r="H73" i="6" s="1"/>
  <c r="I73" i="6" s="1"/>
  <c r="J114" i="5" l="1"/>
  <c r="H114" i="5" l="1"/>
  <c r="J96" i="5"/>
  <c r="I96" i="5"/>
  <c r="H96" i="5"/>
  <c r="J83" i="5"/>
  <c r="I83" i="5"/>
  <c r="H83" i="5"/>
  <c r="J70" i="5"/>
  <c r="H70" i="5"/>
  <c r="J58" i="5"/>
  <c r="H58" i="5"/>
  <c r="J45" i="5"/>
  <c r="H45" i="5"/>
  <c r="H35" i="5"/>
  <c r="H21" i="5"/>
  <c r="I116" i="5" l="1"/>
  <c r="J116" i="5"/>
  <c r="H116" i="5"/>
  <c r="K154" i="2"/>
  <c r="J152" i="2"/>
  <c r="K116" i="5" l="1"/>
  <c r="H152" i="2"/>
  <c r="J129" i="2"/>
  <c r="I129" i="2"/>
  <c r="H129" i="2"/>
  <c r="J112" i="2"/>
  <c r="I112" i="2"/>
  <c r="H112" i="2"/>
  <c r="J95" i="2"/>
  <c r="H95" i="2"/>
  <c r="J78" i="2"/>
  <c r="H78" i="2"/>
  <c r="J59" i="2"/>
  <c r="H59" i="2"/>
  <c r="H43" i="2"/>
  <c r="H19" i="2"/>
  <c r="J403" i="1"/>
  <c r="H403" i="1"/>
  <c r="J384" i="1"/>
  <c r="H384" i="1"/>
  <c r="H267" i="1"/>
  <c r="H235" i="1"/>
  <c r="J160" i="1"/>
  <c r="H160" i="1"/>
  <c r="J159" i="1"/>
  <c r="J155" i="1"/>
  <c r="J140" i="1"/>
  <c r="I140" i="1"/>
  <c r="H140" i="1"/>
  <c r="J120" i="1"/>
  <c r="I120" i="1"/>
  <c r="I162" i="1" s="1"/>
  <c r="H120" i="1"/>
  <c r="J99" i="1"/>
  <c r="H99" i="1"/>
  <c r="J80" i="1"/>
  <c r="H80" i="1"/>
  <c r="J62" i="1"/>
  <c r="J162" i="1" s="1"/>
  <c r="H62" i="1"/>
  <c r="H45" i="1"/>
  <c r="H25" i="1"/>
  <c r="H162" i="1" s="1"/>
  <c r="I154" i="2" l="1"/>
  <c r="H154" i="2"/>
  <c r="J154" i="2"/>
</calcChain>
</file>

<file path=xl/sharedStrings.xml><?xml version="1.0" encoding="utf-8"?>
<sst xmlns="http://schemas.openxmlformats.org/spreadsheetml/2006/main" count="2205" uniqueCount="645">
  <si>
    <t>REVISED ANNUAL GENDER AND DEVELOPMENT (GAD) PLAN AND BUDGET</t>
  </si>
  <si>
    <t>FY  2016</t>
  </si>
  <si>
    <t xml:space="preserve">Region: </t>
  </si>
  <si>
    <t>Region 1</t>
  </si>
  <si>
    <t>Province:</t>
  </si>
  <si>
    <t>Pangasinan</t>
  </si>
  <si>
    <t>City/Municipality:</t>
  </si>
  <si>
    <t>ASINGAN</t>
  </si>
  <si>
    <t>Total Budget of LGU:</t>
  </si>
  <si>
    <t>Total GAD Budget:</t>
  </si>
  <si>
    <t xml:space="preserve">Gender Issue/GAD Mandate </t>
  </si>
  <si>
    <t>Cause of the Gender Issue</t>
  </si>
  <si>
    <t>GAD Objective</t>
  </si>
  <si>
    <t>Relevant LGU PPA</t>
  </si>
  <si>
    <t>GAD Activity</t>
  </si>
  <si>
    <t>Performance Indicator</t>
  </si>
  <si>
    <t>Performance Target</t>
  </si>
  <si>
    <t xml:space="preserve">GAD Budget </t>
  </si>
  <si>
    <t>Office of Primary Responsibility</t>
  </si>
  <si>
    <t>(&amp; Source of Fund)</t>
  </si>
  <si>
    <t>(8)</t>
  </si>
  <si>
    <t>MOOE</t>
  </si>
  <si>
    <t>PS</t>
  </si>
  <si>
    <t>CO</t>
  </si>
  <si>
    <t>(1)</t>
  </si>
  <si>
    <t>(2)</t>
  </si>
  <si>
    <t>(3)</t>
  </si>
  <si>
    <t>(4)</t>
  </si>
  <si>
    <t>(5)</t>
  </si>
  <si>
    <t>(6)</t>
  </si>
  <si>
    <t>(7)</t>
  </si>
  <si>
    <t>(9)</t>
  </si>
  <si>
    <t>PEACE AND ORDER AND PUBLIC SAFETY (PNP)</t>
  </si>
  <si>
    <t>Client-focused</t>
  </si>
  <si>
    <t>Protective measures for the VAWC  victims/survivors</t>
  </si>
  <si>
    <t>Repeated perpetrators</t>
  </si>
  <si>
    <t>To ensure safety of victim/survivor and to prevent repeated abuses</t>
  </si>
  <si>
    <r>
      <t xml:space="preserve">Extension Services    </t>
    </r>
    <r>
      <rPr>
        <b/>
        <sz val="8"/>
        <rFont val="Tahoma"/>
        <family val="2"/>
      </rPr>
      <t>(General Fund-Non-Office)</t>
    </r>
  </si>
  <si>
    <t>Continuously monitoring of VAWC victim and conduct house visitation</t>
  </si>
  <si>
    <t>percentage of victims/ survivors of violence against women and their children served</t>
  </si>
  <si>
    <t>100% of reported victims/survivors served</t>
  </si>
  <si>
    <t>PNP</t>
  </si>
  <si>
    <t>Presence of children in conflict with the law</t>
  </si>
  <si>
    <t>Parental irresponsibility, negligence and rebellion</t>
  </si>
  <si>
    <t>To decrease cases of juvenile delinquency and eradicate gangsterism in the municipality</t>
  </si>
  <si>
    <t>Conduct Brgy., School-based responsible parenthood seminar and symposium</t>
  </si>
  <si>
    <t>100% participation of parents and guardians</t>
  </si>
  <si>
    <t>Participation of atleast 500 parents, gender advocate and educators in the conduct of activities</t>
  </si>
  <si>
    <t xml:space="preserve">Maintenance of Women's Desks </t>
  </si>
  <si>
    <t>Limited Resources No appropration for Medical Exam for the WCP clients</t>
  </si>
  <si>
    <t>To give immediate attention and quality service for the welfare of women and children</t>
  </si>
  <si>
    <r>
      <t xml:space="preserve">Extension Services   </t>
    </r>
    <r>
      <rPr>
        <b/>
        <sz val="8"/>
        <rFont val="Tahoma"/>
        <family val="2"/>
      </rPr>
      <t xml:space="preserve"> (General Fund-Non-Office)</t>
    </r>
  </si>
  <si>
    <t>Provide additional supplies and equipments</t>
  </si>
  <si>
    <t>#of desktop computer with printer and stuffed toys for children's recreation procured</t>
  </si>
  <si>
    <t>Procurement of 1 unit complete set of computer            15 different stuffed toys</t>
  </si>
  <si>
    <t>Organization-focused</t>
  </si>
  <si>
    <t>Increasing cases of violence against women and their children</t>
  </si>
  <si>
    <t>Lack of knowledge regarding VAWC and other Gender-based violence</t>
  </si>
  <si>
    <t>Awareness of the organization's institution, general public regarding VAWC and other relevant issues and concerns related to women</t>
  </si>
  <si>
    <r>
      <t xml:space="preserve">Support Services     </t>
    </r>
    <r>
      <rPr>
        <b/>
        <sz val="8"/>
        <rFont val="Tahoma"/>
        <family val="2"/>
      </rPr>
      <t>(General Fund Non-Office)</t>
    </r>
  </si>
  <si>
    <t>Conduct of lecture, symposium, dialogue/pulong-pulong and distribution of IEC materials/flyers</t>
  </si>
  <si>
    <t>#of participants</t>
  </si>
  <si>
    <t>More or less 500 participants from Women's organization, Brgy. Officials, BHW, Students/Pupils and general public participated and informed, however, the activity caters to both client &amp; organization</t>
  </si>
  <si>
    <t>Insufficient knowledge on gender-related laws</t>
  </si>
  <si>
    <t>Lack of seminars/trainings related to GAD program of the concern personnel handling gender issues and other related laws conderning women.</t>
  </si>
  <si>
    <t>To enhance knowledge on various legal mandate related to GAD programs as well as related laws, issues and concerns for the protection of women and children from various forms of violence and abuse</t>
  </si>
  <si>
    <t xml:space="preserve">Skills enhancement trainings and seminars for integrated gender and  development regarding new laws and other relevant issues and concerns </t>
  </si>
  <si>
    <t>#of pax, participants</t>
  </si>
  <si>
    <t>One (1)Women's Desk Personnel, two (2) Brgy. Officials (PB &amp; Kagawad), Brgy. VAWC Desk Officer 21 barangay</t>
  </si>
  <si>
    <t>SOCIAL SERVICES</t>
  </si>
  <si>
    <t>Livelihood Programs for the members of 4Ps especially the women.</t>
  </si>
  <si>
    <t>Inadequate skills for income generating activities</t>
  </si>
  <si>
    <t>To be able to provide additional income</t>
  </si>
  <si>
    <r>
      <t xml:space="preserve">Skills Training and Livelihood Program </t>
    </r>
    <r>
      <rPr>
        <b/>
        <sz val="8"/>
        <rFont val="Tahoma"/>
        <family val="2"/>
      </rPr>
      <t>(General Fund-GAD)</t>
    </r>
  </si>
  <si>
    <t>Provision of productivity skills capacity building and livelihood</t>
  </si>
  <si>
    <t>#of beneficiaries</t>
  </si>
  <si>
    <t>Provide Women/Out of School Youth/Persons with Disability/Poor household under the NHTS-PR</t>
  </si>
  <si>
    <t>MSWDO</t>
  </si>
  <si>
    <t>Protective services to survivor of violence</t>
  </si>
  <si>
    <t>Gender based violence</t>
  </si>
  <si>
    <t>To be able to provide appropriate services to the survivor of gender based violence/abused</t>
  </si>
  <si>
    <r>
      <t xml:space="preserve">Protective Services </t>
    </r>
    <r>
      <rPr>
        <b/>
        <sz val="8"/>
        <rFont val="Tahoma"/>
        <family val="2"/>
      </rPr>
      <t>(General Fund-GAD)</t>
    </r>
  </si>
  <si>
    <t>Provision of comprehensive intervention against gender violence (counseling, referral, financial assistance)</t>
  </si>
  <si>
    <t xml:space="preserve">100% of protective services provided to reported victims of violence </t>
  </si>
  <si>
    <t>23 housewives of reported victims of violence served</t>
  </si>
  <si>
    <t>Advocacy in the Prevention of VAWC and anti-human trafficking</t>
  </si>
  <si>
    <t>Lack of knowledge in basic human rights, low education and self-esteem</t>
  </si>
  <si>
    <t>To be able to provide knowledge and empower them to know their rights</t>
  </si>
  <si>
    <r>
      <t xml:space="preserve">Advocacy on VAWC and anti human trafficking </t>
    </r>
    <r>
      <rPr>
        <b/>
        <sz val="8"/>
        <rFont val="Tahoma"/>
        <family val="2"/>
      </rPr>
      <t>(General Fund-GAD)</t>
    </r>
  </si>
  <si>
    <t>Conduct of advocacy activities to prevent VAWC and human trafficking</t>
  </si>
  <si>
    <t>100% participation of Women's organization, Brgy. officials &amp; other stakeholders in knowing their rights</t>
  </si>
  <si>
    <t>100% of participated Women organization, Barangay Officials and other Stakeholders/participants served</t>
  </si>
  <si>
    <t>Provision of needed equipments, supplies in the counseling room</t>
  </si>
  <si>
    <t>Inadequate facilities, supplies, and materials in the counseling room</t>
  </si>
  <si>
    <t>To provide complete facilities in the counseling room</t>
  </si>
  <si>
    <r>
      <t xml:space="preserve">Procurement of needed equipments, supplies, &amp; materials </t>
    </r>
    <r>
      <rPr>
        <b/>
        <sz val="8"/>
        <rFont val="Tahoma"/>
        <family val="2"/>
      </rPr>
      <t>(General Fund-GAD)</t>
    </r>
  </si>
  <si>
    <t>Provision of  complete facilities needed in the counseling room</t>
  </si>
  <si>
    <t>Quality services provided to the victims of abuse/violence/        human trafficking</t>
  </si>
  <si>
    <t xml:space="preserve"> 6 Victims of violence, abuse and human trafficking provided with quality service</t>
  </si>
  <si>
    <t>Rehabilitation of a room/building for a Municipal Resource and Training Center</t>
  </si>
  <si>
    <t>Inadequate facilities for a conducive venue for skills training and resource center for youth, women, and other sectors in need</t>
  </si>
  <si>
    <t>To provide a conducive venue for training and resource center</t>
  </si>
  <si>
    <r>
      <t xml:space="preserve">Training Center </t>
    </r>
    <r>
      <rPr>
        <b/>
        <sz val="8"/>
        <rFont val="Tahoma"/>
        <family val="2"/>
      </rPr>
      <t>(General Fund-Non-Office)</t>
    </r>
  </si>
  <si>
    <t>Provision of complete facilities of Municipal Training and Resource Center</t>
  </si>
  <si>
    <t xml:space="preserve">Presence of Sanitary and conducive venue for training  </t>
  </si>
  <si>
    <t>sanitary &amp; conducive venue for training establishment &amp; facilities completed within the year</t>
  </si>
  <si>
    <t>Provide program and service for women to enhance full participation towards development</t>
  </si>
  <si>
    <t>Minimal participation of women, senior citizens, PWD's, OSY and Pantawid Pamilya beneficiaries for development</t>
  </si>
  <si>
    <t>To increase awareness of women, senior citizens, PWD's, OSY, and Pantawid Pamilya beneficiaries toward development</t>
  </si>
  <si>
    <t>Welfare and development program</t>
  </si>
  <si>
    <t>Conduct training/seminar on participatory development</t>
  </si>
  <si>
    <t xml:space="preserve">#of pax, women, senior citizens, PWD's, OSY and Pantawid Pamilya </t>
  </si>
  <si>
    <t>84 Women in  21 Brgys.</t>
  </si>
  <si>
    <t>Lack of knwledge and skills in leadership</t>
  </si>
  <si>
    <t>Lack of exposure especially concerning leadership</t>
  </si>
  <si>
    <t>To be able to enhance the capability of the OSY,women, PWD's, Pantawid Pamilya beneficiaries, Senior citizens to lead and improve their social functioning</t>
  </si>
  <si>
    <t>Leadership and other capability building program</t>
  </si>
  <si>
    <t>Training Orientation Seminar Skills Enhancement</t>
  </si>
  <si>
    <t>54 Out of School Youth, Women, PWD's, Senior Citizens, Pantawid Pamilya Beneficiaries</t>
  </si>
  <si>
    <t xml:space="preserve">Skills Enhancement of women Day Care Workers </t>
  </si>
  <si>
    <t>Needing updates and compliance of the standard requirement in the day care implementation</t>
  </si>
  <si>
    <t>To be able to achieve the standard requirement in quality implementation of Day Care Service</t>
  </si>
  <si>
    <t>CapDev Program</t>
  </si>
  <si>
    <t>Conduct skills enhancement and orientation</t>
  </si>
  <si>
    <t>#of DCW acquired enhancement and skills update</t>
  </si>
  <si>
    <t>20 DCW</t>
  </si>
  <si>
    <t>HEALTH</t>
  </si>
  <si>
    <t>Maternal and Child Health</t>
  </si>
  <si>
    <t>To reduce maternal and infant death</t>
  </si>
  <si>
    <t>To sustain the implementation of programs &amp; projects on Primary Helath Care, Maternal &amp; Child Care, Communicable &amp; Non-communicable Diseases Control Services &amp; Purchasing of Medicines &amp; Equipments</t>
  </si>
  <si>
    <r>
      <t xml:space="preserve">Support Services </t>
    </r>
    <r>
      <rPr>
        <b/>
        <sz val="8"/>
        <rFont val="Tahoma"/>
        <family val="2"/>
      </rPr>
      <t>(Municipal Health Office 1 &amp; 2)</t>
    </r>
  </si>
  <si>
    <t xml:space="preserve">Information and Education Campaign to all women 15-49 yrs. old (patients and clients)                                                                                          </t>
  </si>
  <si>
    <t>#of IEC  conducted</t>
  </si>
  <si>
    <t>21 of IEC conducted</t>
  </si>
  <si>
    <t>MHO</t>
  </si>
  <si>
    <t>Regular Prenatal Check-up</t>
  </si>
  <si>
    <t>1600 beneficiaries</t>
  </si>
  <si>
    <t>Skills Enhancement of Day Care Workers</t>
  </si>
  <si>
    <t xml:space="preserve">         • Orientation/Workshop on Newborn Screening for Pregnant Women</t>
  </si>
  <si>
    <t>Inadequate information on the early detection &amp; treatment of mental retardation &amp; even death to newborn babies</t>
  </si>
  <si>
    <t>To understand and inform pregnant women about the importance of newborn screening</t>
  </si>
  <si>
    <r>
      <t xml:space="preserve">NBS Program </t>
    </r>
    <r>
      <rPr>
        <b/>
        <sz val="8"/>
        <rFont val="Tahoma"/>
        <family val="2"/>
      </rPr>
      <t>(Municipal Health Office 1 &amp; 2)</t>
    </r>
  </si>
  <si>
    <t>Information and Education Campaign  Purchase of filter Cards</t>
  </si>
  <si>
    <t>#of participants who have acquired enough information/ knowledge regarding NBS</t>
  </si>
  <si>
    <t>1,600 selected pregnant women in 21 brgys. 2 batches</t>
  </si>
  <si>
    <t>MHO/NBS Coordinators</t>
  </si>
  <si>
    <t xml:space="preserve">         • Appropriate &amp; effective FP seminars/discussions for both spouses</t>
  </si>
  <si>
    <t>Lack of information, education &amp; motivation of both spouses in practising family planning</t>
  </si>
  <si>
    <t>To reduce population explosion</t>
  </si>
  <si>
    <r>
      <t xml:space="preserve">Family Planning Program </t>
    </r>
    <r>
      <rPr>
        <b/>
        <sz val="8"/>
        <rFont val="Tahoma"/>
        <family val="2"/>
      </rPr>
      <t>(Municipal Health Office 1 &amp; 2/General Fund-Non-Office)</t>
    </r>
  </si>
  <si>
    <t xml:space="preserve">IEC (e.g. mothers/fathers classes, FP Seminars/discussions (Usap-usapan/Mare/Pare Class)                       </t>
  </si>
  <si>
    <t>#of participants who have acquired enough knowledge, attitudes &amp; skills using FP Methods</t>
  </si>
  <si>
    <t>7,368 sexually active spouses aged 15-49 yrs. old                  21 Brgys.</t>
  </si>
  <si>
    <t>MHO/MPO/         RHM's</t>
  </si>
  <si>
    <t>Prevention of exposure to pre-marital sex at early stage and reduce STD's/STI and to prevent Teen-Age Pregnancy</t>
  </si>
  <si>
    <t>Adolescents are engaged to pre-marital sex</t>
  </si>
  <si>
    <t>To educate studetns and those under the adolescent age</t>
  </si>
  <si>
    <r>
      <t xml:space="preserve">Family Planning Progam </t>
    </r>
    <r>
      <rPr>
        <b/>
        <sz val="8"/>
        <rFont val="Tahoma"/>
        <family val="2"/>
      </rPr>
      <t>(General Fund-Non-Office)</t>
    </r>
  </si>
  <si>
    <t xml:space="preserve">Conduct of Symposium to all adolescents in all high schools   and distribution of IEC materilas  </t>
  </si>
  <si>
    <t xml:space="preserve">#of students who have acquired enough information/ knowledge about fertility awareness and sexually transmitted diseases/ sexually transmitted infections  </t>
  </si>
  <si>
    <t>700 High School Students or Grade 7 to Grade 10</t>
  </si>
  <si>
    <t>MPO</t>
  </si>
  <si>
    <t>INFORMATION AND COMMUNICATION</t>
  </si>
  <si>
    <t>Skills Enhancement &amp; Capability Building for Service Provider</t>
  </si>
  <si>
    <t xml:space="preserve">Lack the necessary competencies and skills  to  initiate  and sustain  gender mainstreaming. </t>
  </si>
  <si>
    <t xml:space="preserve">GAD Focal Point System able to lead gender mainstreaming efforts of the organization. GPFS with enhanced capacities to formulate, implement and monitor GAD PB. </t>
  </si>
  <si>
    <r>
      <t xml:space="preserve">Staff Development </t>
    </r>
    <r>
      <rPr>
        <b/>
        <sz val="8"/>
        <rFont val="Tahoma"/>
        <family val="2"/>
      </rPr>
      <t>(General Fund-GAD)</t>
    </r>
  </si>
  <si>
    <t>Issuance of Executive Orders to reconstitute and strengthen the GAD Focal Point</t>
  </si>
  <si>
    <t>#of Executive Order strengthening GAD FP issued by Q1 of 2016.</t>
  </si>
  <si>
    <t xml:space="preserve"> 1 EO issued</t>
  </si>
  <si>
    <t>Mayor's Office</t>
  </si>
  <si>
    <t xml:space="preserve">1. Continuing systematic capability building for members of the GFP and TWG </t>
  </si>
  <si>
    <t>#of deepening sessions on GAD for the member of GAD FP and TWG</t>
  </si>
  <si>
    <t>2 deepening GAD sessions conducted</t>
  </si>
  <si>
    <t>Preparation of 2017 GAD Plan and Budget and 2016 Accomplishment Report</t>
  </si>
  <si>
    <t>#of Agency FY 2017 GPB formulated</t>
  </si>
  <si>
    <t>1 Agency FY 2017 GAD PB approved and endorsed</t>
  </si>
  <si>
    <t>EDUCATION</t>
  </si>
  <si>
    <t>Client- focused</t>
  </si>
  <si>
    <t>Lack of opportunities to education mostly from the members of 4Ps who are high school undergraduates and some battered housewives</t>
  </si>
  <si>
    <t xml:space="preserve">Women lack opportunities to pursue higher education due to poverty </t>
  </si>
  <si>
    <t xml:space="preserve">Increase in the number of women who have availed of scholarships from the municipality; More women would have the opportunity to complete tertiary education in non-traditional fields and pursue productive engagement </t>
  </si>
  <si>
    <r>
      <t xml:space="preserve">Scholarship and Student Auxiliary Services </t>
    </r>
    <r>
      <rPr>
        <b/>
        <sz val="8"/>
        <rFont val="Tahoma"/>
        <family val="2"/>
      </rPr>
      <t>(General Fund-Non-Office)</t>
    </r>
  </si>
  <si>
    <t>Provision of scholarships to women in non-traditional and male-dominated courses</t>
  </si>
  <si>
    <t xml:space="preserve">#of scholarships provided to qualified female students who want to enroll in non-traditional and male-dominated courses </t>
  </si>
  <si>
    <t>102 scholarships</t>
  </si>
  <si>
    <t>PUBLIC WORKS AND INFRASTRUCTURE</t>
  </si>
  <si>
    <t>Continuation of the construction of Multi-purpose Hall which contributes to women empowerment &amp; development</t>
  </si>
  <si>
    <t>Productivity of employees affected due to filial obligations, affecting promotion of women to higher positions or from participating in capability enhancement sessions</t>
  </si>
  <si>
    <t xml:space="preserve">Employees with young children and lactating mothers  provided with private, clean and well ventilated facility (for childcare and lactation) </t>
  </si>
  <si>
    <r>
      <t xml:space="preserve">General Admin and Support Services </t>
    </r>
    <r>
      <rPr>
        <b/>
        <sz val="8"/>
        <rFont val="Tahoma"/>
        <family val="2"/>
      </rPr>
      <t>(20% Development Fund)</t>
    </r>
  </si>
  <si>
    <t>Provision of lactation room with wash room, refrigerator and  sofa set</t>
  </si>
  <si>
    <t>#of Day care and lactation room fully functional by second semester of 2016</t>
  </si>
  <si>
    <t>1 Day Care with lactation Room completed by 2nd semester of 2016</t>
  </si>
  <si>
    <t>Protection of women from any form of crimes especially during unholy hour</t>
  </si>
  <si>
    <t>Inadequate lighting to public places, that causes crimes against women</t>
  </si>
  <si>
    <t>To provide adequate lighting to prevent crimes against women</t>
  </si>
  <si>
    <r>
      <t xml:space="preserve">Support Services </t>
    </r>
    <r>
      <rPr>
        <b/>
        <sz val="8"/>
        <rFont val="Tahoma"/>
        <family val="2"/>
      </rPr>
      <t>(20% Development Fund)</t>
    </r>
  </si>
  <si>
    <t>Construction &amp; maintenance of streetlights</t>
  </si>
  <si>
    <t>Well ligthed roads in the 21 brgys. of the municipality</t>
  </si>
  <si>
    <t>All 21 brgys. With well-lighted roads</t>
  </si>
  <si>
    <t>Local access road, solar drier for the women vendors so they can easily transport their products to the market.</t>
  </si>
  <si>
    <t>Lack of better access to stimulate economic activities especially for women</t>
  </si>
  <si>
    <t>To ensure access and links of production areas to markets and stimulate economic activities</t>
  </si>
  <si>
    <t>Constructing farm to market roads in the rural areas</t>
  </si>
  <si>
    <t>#of FMR project completed within the year</t>
  </si>
  <si>
    <t>8 FMR Project completed at the end of 2016</t>
  </si>
  <si>
    <t>MARKET, INVESTMENT SUPPORT AND INDUSTRY</t>
  </si>
  <si>
    <t>Maintenance of Public Market and Slaughterhouse for the safety of women vendors/market goers and swnior citizens</t>
  </si>
  <si>
    <t>Poor women's health due to pollution, dirty passageways, alleys &amp; spaces in the market &amp; poor preservation of meat after slaughter</t>
  </si>
  <si>
    <t>To provide a well-maintained public market &amp; slaughterhouse</t>
  </si>
  <si>
    <t>Purchase of chemicals to maintain cleanliness &amp; construction/repair of buildings, floorings, etc.</t>
  </si>
  <si>
    <t>60% of project completion</t>
  </si>
  <si>
    <t xml:space="preserve">12,356 markets goers, especially women, women on their family way &amp; senior citizens from the 21 bgrys. of the municipality </t>
  </si>
  <si>
    <t>SUB-TOTAL</t>
  </si>
  <si>
    <t>GRAND TOTAL (MOOE+CO+PS)</t>
  </si>
  <si>
    <t>Prepared by:</t>
  </si>
  <si>
    <t>Approved by:</t>
  </si>
  <si>
    <t xml:space="preserve">Date: </t>
  </si>
  <si>
    <t>IMELDA T. SISON</t>
  </si>
  <si>
    <t>HON. HEIDEE L. GANIGAN-CHUA</t>
  </si>
  <si>
    <t>June 23, 2015</t>
  </si>
  <si>
    <t>LAOO-I/Chairperson, GAD Focal Point System</t>
  </si>
  <si>
    <t>Municipal Mayor</t>
  </si>
  <si>
    <t>sports activity</t>
  </si>
  <si>
    <t>ANNUAL GENDER AND DEVELOPMENT (GAD) PLAN AND BUDGET</t>
  </si>
  <si>
    <t>ECONOMIC SEVICES</t>
  </si>
  <si>
    <t>Prevention and control of plant pests (Integrated Pest Management Palay Check)</t>
  </si>
  <si>
    <t>Unawareness to Integrated Pest Management</t>
  </si>
  <si>
    <t>To educate farmers regarding Integrated Pest Management Palay Check in order to increase production by decreasing pest damage</t>
  </si>
  <si>
    <r>
      <t xml:space="preserve">Rice Banner Program          </t>
    </r>
    <r>
      <rPr>
        <b/>
        <sz val="8"/>
        <color theme="5" tint="-0.249977111117893"/>
        <rFont val="Tahoma"/>
        <family val="2"/>
      </rPr>
      <t xml:space="preserve"> (Office of the Municipal Agriculturist)</t>
    </r>
  </si>
  <si>
    <t>Scouting farmer cooperator/ participants</t>
  </si>
  <si>
    <t>Decreased pest damage in crops if not totally eliminated/           30 beneficiaries and 1 farmer cooperator</t>
  </si>
  <si>
    <t>1 Farmers Field School on wet season with 30 participants and 1 farmer cooperator for Technology Demonstration Farm/Research Field</t>
  </si>
  <si>
    <t>Municipal Agriculture Office</t>
  </si>
  <si>
    <t>Site identification for Farmers Field School</t>
  </si>
  <si>
    <t>Farmers become more aware on proper pest mgt.</t>
  </si>
  <si>
    <t>Site Indentified</t>
  </si>
  <si>
    <t>Conduct classes 16 meetings once a week</t>
  </si>
  <si>
    <t>16 meetings conducted</t>
  </si>
  <si>
    <t>1 Farmers Field School on dry season with 30 participants and 1 farmer cooperator for Technology Demonstration Farm/Research Field</t>
  </si>
  <si>
    <t>Technical Assistance</t>
  </si>
  <si>
    <t>Technical Assistance Provided</t>
  </si>
  <si>
    <t>Pest Controlled</t>
  </si>
  <si>
    <t>Massive Rat Control</t>
  </si>
  <si>
    <t>High losses due to rat infestations to crops</t>
  </si>
  <si>
    <t>To educate farmers on the proper control/baiting of rats to lessen losses due to damage</t>
  </si>
  <si>
    <t>Communicate with the barangay officials</t>
  </si>
  <si>
    <t>Conducted briefing &amp; baiting within 21 brgys. infested by rats</t>
  </si>
  <si>
    <t>21 barangays          1,000 sachets of zinc phospide</t>
  </si>
  <si>
    <t>Conduct briefing &amp; demonstration on proper baiting</t>
  </si>
  <si>
    <t>brieffing conducted</t>
  </si>
  <si>
    <t>21 barangays</t>
  </si>
  <si>
    <t>Massive baiting</t>
  </si>
  <si>
    <t>conducted baiting</t>
  </si>
  <si>
    <t>Dispersal of quality assorted veg. seeds for agriculture (including backyard gardening, schools and barangays community garden)</t>
  </si>
  <si>
    <t>Non-availability of quality assorted seeds</t>
  </si>
  <si>
    <t>To provide vegetable seeds for backyard &amp; community garden for easy access of fresh vegetables for food</t>
  </si>
  <si>
    <r>
      <t xml:space="preserve">High Value Development Crops Program </t>
    </r>
    <r>
      <rPr>
        <b/>
        <sz val="8"/>
        <color theme="5" tint="-0.249977111117893"/>
        <rFont val="Tahoma"/>
        <family val="2"/>
      </rPr>
      <t>(Office of the Municipal Agriculturist)</t>
    </r>
  </si>
  <si>
    <t>Procurement of  vegetable seeds</t>
  </si>
  <si>
    <t>42,000 packs of vegetable  seeds distributed to 21 brgys.</t>
  </si>
  <si>
    <t>42,000 packs of assorted vegetable seeds to be distributed in 21 barangays</t>
  </si>
  <si>
    <t>Procurement of plastic bag for repacking</t>
  </si>
  <si>
    <t>Plastic bag were used</t>
  </si>
  <si>
    <t>Distribution of seeds</t>
  </si>
  <si>
    <t>seeds distributed</t>
  </si>
  <si>
    <t>Masterlisting of recipients</t>
  </si>
  <si>
    <t>Masterlist</t>
  </si>
  <si>
    <t>Monitoring</t>
  </si>
  <si>
    <t>Compliance</t>
  </si>
  <si>
    <t>Procurement of quality farm ready papaya seedlings</t>
  </si>
  <si>
    <t>Provide women other/additional source of income</t>
  </si>
  <si>
    <t>To provide farm ready hybrid papaya seedlings and innovate other source of income from papaya</t>
  </si>
  <si>
    <t>Procurement of  papaya seedlings</t>
  </si>
  <si>
    <t>2,400 seedlings distributed to  brgys.</t>
  </si>
  <si>
    <t>2,400 papaya seedlings to be distributed in 21 barangays</t>
  </si>
  <si>
    <t>Distribution of seedlings</t>
  </si>
  <si>
    <t>seedlings distributed</t>
  </si>
  <si>
    <t>Transfer of appropriate Technology</t>
  </si>
  <si>
    <t>Unawareness to new technology on Pest Management for lowland vegetable production</t>
  </si>
  <si>
    <t>To educate/enhance the farmers practices and knowledge on vegetable production</t>
  </si>
  <si>
    <r>
      <t>High Value Development Crops Program</t>
    </r>
    <r>
      <rPr>
        <b/>
        <sz val="8"/>
        <color theme="5" tint="-0.249977111117893"/>
        <rFont val="Tahoma"/>
        <family val="2"/>
      </rPr>
      <t xml:space="preserve"> (Office of the Municipal Agriculturist)</t>
    </r>
  </si>
  <si>
    <t>Scouting farmer cooperator/participants</t>
  </si>
  <si>
    <t>Increased  production of high quality vegetables for            30 beneficiaries/ cooperators</t>
  </si>
  <si>
    <t>1 Farmer Field School on Pest Management for lowland vegetable production (eggplant) with 30 farmers/participants with Technology Demonstration Farm/Research Field</t>
  </si>
  <si>
    <t xml:space="preserve">Site identification for Farmers Field School </t>
  </si>
  <si>
    <t>Famers become aware on proper pest mgt.</t>
  </si>
  <si>
    <t>Prevention of animal pests and diseases</t>
  </si>
  <si>
    <t>Community exposure to sickness, diseases</t>
  </si>
  <si>
    <t>To lessen/protect the community against sickness, diseases</t>
  </si>
  <si>
    <r>
      <t>Livestock Banner Program</t>
    </r>
    <r>
      <rPr>
        <b/>
        <sz val="8"/>
        <color theme="5" tint="-0.249977111117893"/>
        <rFont val="Tahoma"/>
        <family val="2"/>
      </rPr>
      <t xml:space="preserve"> (Office of the Municipal Agriculturist)</t>
    </r>
  </si>
  <si>
    <t xml:space="preserve">Purchase hemorrhagic septicernia vaccine </t>
  </si>
  <si>
    <t>Worry-free community from the harmful effects of pests and animal diseases</t>
  </si>
  <si>
    <t>1,500  large &amp; small ruminants in 21 barangays to be vaccinated</t>
  </si>
  <si>
    <t>Conduct massive vaccination of hemorrhagic septicernia twice a year</t>
  </si>
  <si>
    <t>Vaccination conducted</t>
  </si>
  <si>
    <t>Purchase albendazole de-wormer/                  Deworming</t>
  </si>
  <si>
    <t>Dewormer purchased</t>
  </si>
  <si>
    <t>3,000 large &amp; small ruminants in 21 barangays to be de-wormed</t>
  </si>
  <si>
    <t>High goat mortality &amp; low quality of raised goat</t>
  </si>
  <si>
    <t xml:space="preserve">Lack of knowledge on proper goat raising management </t>
  </si>
  <si>
    <t>Enhance the knowledge of goat raisers to improve the quality of raised goats</t>
  </si>
  <si>
    <r>
      <t xml:space="preserve">Livestock Banner Program </t>
    </r>
    <r>
      <rPr>
        <b/>
        <sz val="8"/>
        <color theme="5" tint="-0.249977111117893"/>
        <rFont val="Tahoma"/>
        <family val="2"/>
      </rPr>
      <t>(Office of the Municipal Agriculturist)</t>
    </r>
  </si>
  <si>
    <t>Disseminate technologies on proper goat management through Farmers Livestock School on Integrated Goat Management</t>
  </si>
  <si>
    <t>30 goat raiser participants will acquire knowledge on proper raising of quality goats</t>
  </si>
  <si>
    <t>1 Farmers Livestock School on Integrated Goat Management with 30 goat raiser participants</t>
  </si>
  <si>
    <t>Conduct classes 28 meetings once a week</t>
  </si>
  <si>
    <t>28 meetings conducted</t>
  </si>
  <si>
    <t>Goat Reaisers</t>
  </si>
  <si>
    <t>Declining population of fresh water fish (Tilapia)</t>
  </si>
  <si>
    <t>Increasing numbers of fisherfolk &amp; consumer</t>
  </si>
  <si>
    <t>To increase the population of fresh water fish</t>
  </si>
  <si>
    <t>Purchasing tilapia fingerlings</t>
  </si>
  <si>
    <t>Enough supply of tilapia</t>
  </si>
  <si>
    <t>40,000 fingerlings to be purchased and dispersed to communal bodies of water within the Municipality</t>
  </si>
  <si>
    <t>Dispersal of fingerlings to communal bodies of water within the Municipality</t>
  </si>
  <si>
    <t>Fingerlings dispersed</t>
  </si>
  <si>
    <t>Improvement of lot for rice processing complex, vermicast compose project, livelihood projects for farmers</t>
  </si>
  <si>
    <t>To improve the specific venue for the livelihood projects of the farmers</t>
  </si>
  <si>
    <t>To recognize women as farmers and give them equal opportunities to participate in the  programs and projects</t>
  </si>
  <si>
    <r>
      <t xml:space="preserve">Support Services   </t>
    </r>
    <r>
      <rPr>
        <b/>
        <sz val="8"/>
        <color theme="5" tint="-0.249977111117893"/>
        <rFont val="Tahoma"/>
        <family val="2"/>
      </rPr>
      <t>(20% Development Fund)</t>
    </r>
  </si>
  <si>
    <t>Seminars and trainings on rice processing, how to make vermicast fertilizers and other possible livelihood projects for the farmers</t>
  </si>
  <si>
    <t>Food Security for the 21 brgys. were benefited/ served</t>
  </si>
  <si>
    <t>21 Brgys.</t>
  </si>
  <si>
    <r>
      <t xml:space="preserve">Extension Services    </t>
    </r>
    <r>
      <rPr>
        <b/>
        <sz val="8"/>
        <color theme="5" tint="-0.249977111117893"/>
        <rFont val="Tahoma"/>
        <family val="2"/>
      </rPr>
      <t>(General Fund-Non-Office)</t>
    </r>
  </si>
  <si>
    <t>100% of victims/ survivors of violence against women and their children served</t>
  </si>
  <si>
    <r>
      <t xml:space="preserve">Extension Services   </t>
    </r>
    <r>
      <rPr>
        <b/>
        <sz val="8"/>
        <color theme="5" tint="-0.249977111117893"/>
        <rFont val="Tahoma"/>
        <family val="2"/>
      </rPr>
      <t xml:space="preserve"> (General Fund-Non-Office)</t>
    </r>
  </si>
  <si>
    <t>Procurement of 1 desktop computer with printer and Procurment of stuffed toys for children's recreation</t>
  </si>
  <si>
    <t>Procurement of 1 unit complete set of computer</t>
  </si>
  <si>
    <r>
      <t xml:space="preserve">Support Services     </t>
    </r>
    <r>
      <rPr>
        <b/>
        <sz val="8"/>
        <color theme="5" tint="-0.249977111117893"/>
        <rFont val="Tahoma"/>
        <family val="2"/>
      </rPr>
      <t>(General Fund Non-Office)</t>
    </r>
  </si>
  <si>
    <t>Participation of representatives from Women's organization, Brgy. Officials, BHW, Students/Pupils and general public. More or less 500 participants</t>
  </si>
  <si>
    <t>More or less 500 participants from Women's organization, Brgy. Officials, BHW, Students/Pupils and general public participated and informed</t>
  </si>
  <si>
    <t>Gender Related Laws</t>
  </si>
  <si>
    <t>One (1) WCPD Personnel,  Twenty -two (21 ) Brgy. Officials, especially Brgy. VAWC Desk Officers will be equipped with skills and knowledge in proper handling of VAWC cases and other relevant issues and concerns</t>
  </si>
  <si>
    <t>One (1)Women's Desk Personnel, two (2) Brgy. Officials (PB &amp; Kagawad), Brgy. VAWC Desk Officer each barangay</t>
  </si>
  <si>
    <t>Social Services</t>
  </si>
  <si>
    <t>Skills Training</t>
  </si>
  <si>
    <t>Training Conducted</t>
  </si>
  <si>
    <t>Risk Exposure of the community due to rabies</t>
  </si>
  <si>
    <t xml:space="preserve">Unvaccinated dogs </t>
  </si>
  <si>
    <t xml:space="preserve">Eliminate/decrease the risk through massive anti-rabies vaccination </t>
  </si>
  <si>
    <t xml:space="preserve">Purchase anti-rabies vaccine               </t>
  </si>
  <si>
    <t>Decrease if not eliminated, victims of dog bites with rabies in 21 brgys./                5,000 puppies /dogs vaccinated</t>
  </si>
  <si>
    <t>5,000 puppies/dogs in 21 barangays to be vaccinated</t>
  </si>
  <si>
    <t>Presence of irresponsible dog owners</t>
  </si>
  <si>
    <t>Enhance awareness on responsible pet ownership</t>
  </si>
  <si>
    <t>R.A. (Anti-Rabies)</t>
  </si>
  <si>
    <t xml:space="preserve">Conduct massive anti-rabies vaccination once a year in every barangay               </t>
  </si>
  <si>
    <t>Masterlist of Dog owners</t>
  </si>
  <si>
    <t xml:space="preserve">Lack of opportunities for employment </t>
  </si>
  <si>
    <r>
      <t xml:space="preserve">Skills Training and Livelihood Program </t>
    </r>
    <r>
      <rPr>
        <b/>
        <sz val="8"/>
        <color theme="5" tint="-0.249977111117893"/>
        <rFont val="Tahoma"/>
        <family val="2"/>
      </rPr>
      <t>(General Fund-GAD)</t>
    </r>
  </si>
  <si>
    <t xml:space="preserve">100% of validated cases for employment and productivity skills provided </t>
  </si>
  <si>
    <t>Women/Out of School Youth/Persons with Disability/Poor household under the NHTS-PR</t>
  </si>
  <si>
    <r>
      <t xml:space="preserve">Protective Services </t>
    </r>
    <r>
      <rPr>
        <b/>
        <sz val="8"/>
        <color theme="5" tint="-0.249977111117893"/>
        <rFont val="Tahoma"/>
        <family val="2"/>
      </rPr>
      <t>(General Fund-GAD)</t>
    </r>
  </si>
  <si>
    <t>100% of reported victims of violence served</t>
  </si>
  <si>
    <r>
      <t xml:space="preserve">Advocacy on VAWC and anti human trafficking </t>
    </r>
    <r>
      <rPr>
        <b/>
        <sz val="8"/>
        <color theme="5" tint="-0.249977111117893"/>
        <rFont val="Tahoma"/>
        <family val="2"/>
      </rPr>
      <t>(General Fund-GAD)</t>
    </r>
  </si>
  <si>
    <t>100% of participated Women organization, Barangay Officials and other Stakeholders served</t>
  </si>
  <si>
    <r>
      <t xml:space="preserve">Procurement of needed equipments, supplies, &amp; materials </t>
    </r>
    <r>
      <rPr>
        <b/>
        <sz val="8"/>
        <color theme="5" tint="-0.249977111117893"/>
        <rFont val="Tahoma"/>
        <family val="2"/>
      </rPr>
      <t>(General Fund-GAD)</t>
    </r>
  </si>
  <si>
    <t>Quality services to the victims of abuse/violence/        human trafficking</t>
  </si>
  <si>
    <t>Victims of violence, abuse and human trafficking</t>
  </si>
  <si>
    <t>Complete facilities in the Municipal Resource and Training Center</t>
  </si>
  <si>
    <r>
      <t xml:space="preserve">Training Center </t>
    </r>
    <r>
      <rPr>
        <b/>
        <sz val="8"/>
        <color theme="5" tint="-0.249977111117893"/>
        <rFont val="Tahoma"/>
        <family val="2"/>
      </rPr>
      <t>(General Fund-Non-Office)</t>
    </r>
  </si>
  <si>
    <t>Facilities completed within the year</t>
  </si>
  <si>
    <t xml:space="preserve">Women, Senior Citizens, PWD's, OSY and Pantawid Pamilya beneficiaries </t>
  </si>
  <si>
    <r>
      <t xml:space="preserve">Full participation of women, senior citizens, PWD's, OSY and Pantawid Pamilya beneficiaries in development </t>
    </r>
    <r>
      <rPr>
        <b/>
        <sz val="8"/>
        <color theme="5" tint="-0.249977111117893"/>
        <rFont val="Tahoma"/>
        <family val="2"/>
      </rPr>
      <t>(MSWDO)</t>
    </r>
  </si>
  <si>
    <t>Increase awareness</t>
  </si>
  <si>
    <t>Participation of women, senior citizens, PWD's, OSY and Pantawid Pamilya beneficiaries in development</t>
  </si>
  <si>
    <t>Women in  21 Brgys.</t>
  </si>
  <si>
    <t>Lack of knowledge and skills</t>
  </si>
  <si>
    <r>
      <t xml:space="preserve">Orientation/ Training/ Seminar </t>
    </r>
    <r>
      <rPr>
        <b/>
        <sz val="8"/>
        <color theme="5" tint="-0.249977111117893"/>
        <rFont val="Tahoma"/>
        <family val="2"/>
      </rPr>
      <t>(MSWDO)</t>
    </r>
  </si>
  <si>
    <t>Improve their social functioning</t>
  </si>
  <si>
    <t>Out of School Youth, Women, PWD's, Senior Citizens, Pantawid Pamilya Beneficiaries</t>
  </si>
  <si>
    <r>
      <t>Training Skills</t>
    </r>
    <r>
      <rPr>
        <b/>
        <sz val="8"/>
        <color theme="5" tint="-0.249977111117893"/>
        <rFont val="Tahoma"/>
        <family val="2"/>
      </rPr>
      <t xml:space="preserve"> (MSWDO)</t>
    </r>
  </si>
  <si>
    <t>DCW acquired enhancement and skills update</t>
  </si>
  <si>
    <t>Honorarium to 20 Day Care Workers</t>
  </si>
  <si>
    <t>Low income of the service provider</t>
  </si>
  <si>
    <t xml:space="preserve">Provision of  monthly incentive of the 20 Day Care Workers </t>
  </si>
  <si>
    <r>
      <t>Efficient and effective implementation of Day Care Service</t>
    </r>
    <r>
      <rPr>
        <b/>
        <sz val="8"/>
        <color theme="5" tint="-0.249977111117893"/>
        <rFont val="Tahoma"/>
        <family val="2"/>
      </rPr>
      <t xml:space="preserve"> (General Fund-Non-Office)</t>
    </r>
  </si>
  <si>
    <t>Provision of Honorarium</t>
  </si>
  <si>
    <t>Quality delivery of service to Day Care Children</t>
  </si>
  <si>
    <t>Special Program for Employment of Students (SPES)</t>
  </si>
  <si>
    <t>Time mismanagement of students during summer vacation</t>
  </si>
  <si>
    <t>To give the students the opportunity to earn extra money during their summer vacation</t>
  </si>
  <si>
    <r>
      <t xml:space="preserve">Screening of deserving students (mostly from indigent families) </t>
    </r>
    <r>
      <rPr>
        <b/>
        <sz val="8"/>
        <color theme="5" tint="-0.249977111117893"/>
        <rFont val="Tahoma"/>
        <family val="2"/>
      </rPr>
      <t>(General Fund-Non-Office)</t>
    </r>
  </si>
  <si>
    <t>Briefing and orientation to selected students on how to perform their duties and responsibilities properly</t>
  </si>
  <si>
    <t>Acquired the necessary skills and experience necessary in employment</t>
  </si>
  <si>
    <t xml:space="preserve">100 % of Job description accomplished at the end of the period covered and 50 SPES beneficiaries           </t>
  </si>
  <si>
    <t>Mayor's Office (HRMO)</t>
  </si>
  <si>
    <r>
      <t xml:space="preserve">Support Services </t>
    </r>
    <r>
      <rPr>
        <b/>
        <sz val="8"/>
        <color theme="5" tint="-0.249977111117893"/>
        <rFont val="Tahoma"/>
        <family val="2"/>
      </rPr>
      <t>(Municipal Health Office 1 &amp; 2)</t>
    </r>
  </si>
  <si>
    <t>Programs &amp; projects are implemented/ IEC  conducted</t>
  </si>
  <si>
    <t>Women 15-49 y/o (patients and clients)</t>
  </si>
  <si>
    <t>Newborn Screening Program</t>
  </si>
  <si>
    <t xml:space="preserve">Information and Education Campaign </t>
  </si>
  <si>
    <t>Participants have acquired enough information/ knowledge regarding NBS</t>
  </si>
  <si>
    <t>Selected pregnant women in 21 brgys. 2 batches</t>
  </si>
  <si>
    <t xml:space="preserve">         • Purchase of Filter Cards</t>
  </si>
  <si>
    <t>Low income families but not Philhealth members refused to undergo NBS due to financial constraints</t>
  </si>
  <si>
    <t>To reduce congenital anomaly and inborn error of metabolism</t>
  </si>
  <si>
    <t xml:space="preserve">purchasing of filter cards  </t>
  </si>
  <si>
    <t>Less fortunate babies undergone NBS</t>
  </si>
  <si>
    <t>3 clients per brgy.                    3 x 21 x Php. 550/filter card</t>
  </si>
  <si>
    <t>Family Planning Program</t>
  </si>
  <si>
    <r>
      <t xml:space="preserve">Extension Services </t>
    </r>
    <r>
      <rPr>
        <b/>
        <sz val="8"/>
        <color theme="5" tint="-0.249977111117893"/>
        <rFont val="Tahoma"/>
        <family val="2"/>
      </rPr>
      <t>(Municipal Health Office 1 &amp; 2/General Fund-Non-Office)</t>
    </r>
  </si>
  <si>
    <t>Participants have acquired enough knowledge, attitudes &amp; skills using FP Methods</t>
  </si>
  <si>
    <t>Sexually active spouses aged 15-49 yrs. old                  21 Brgys.</t>
  </si>
  <si>
    <t xml:space="preserve">         • Purchase of FP Commodities &amp; payment  of BTL operation fee to co-MOA hospitals</t>
  </si>
  <si>
    <t xml:space="preserve">Inadequate FP supplies </t>
  </si>
  <si>
    <t>To maintain sufficient supplies of commodities of family planning and to ensure free of fees on BTL/MVS</t>
  </si>
  <si>
    <r>
      <t xml:space="preserve">Extension Services </t>
    </r>
    <r>
      <rPr>
        <b/>
        <sz val="8"/>
        <color theme="5" tint="-0.249977111117893"/>
        <rFont val="Tahoma"/>
        <family val="2"/>
      </rPr>
      <t>(Municipal Health Office 1 &amp; 2)</t>
    </r>
  </si>
  <si>
    <t>Purchasing of FP Commodities (pills, injectables, condoms, SDM beads)</t>
  </si>
  <si>
    <t xml:space="preserve">Ensure all FP supplies are available/ provided to target beneficiaries           </t>
  </si>
  <si>
    <t>Sexually active women aged 15-49 yrs. old</t>
  </si>
  <si>
    <t>MHO/MPO</t>
  </si>
  <si>
    <t xml:space="preserve">         • Adolescent Symposium to all High School Students</t>
  </si>
  <si>
    <t>To prevent pre-marital sex at early stage and reduce STD's/STI and to prevent Teen-Age Pregnancy</t>
  </si>
  <si>
    <r>
      <t xml:space="preserve">Support Services </t>
    </r>
    <r>
      <rPr>
        <b/>
        <sz val="8"/>
        <color theme="5" tint="-0.249977111117893"/>
        <rFont val="Tahoma"/>
        <family val="2"/>
      </rPr>
      <t>(General Fund-Non-Office)</t>
    </r>
  </si>
  <si>
    <t xml:space="preserve">Students have acquired enough information/ knowledge about fertility awareness and sexually transmitted diseases/ sexually transmitted infections  </t>
  </si>
  <si>
    <t>all High School Students or Grade 7 to Grade 10</t>
  </si>
  <si>
    <t>Nutrition Program</t>
  </si>
  <si>
    <t xml:space="preserve">         • Sustain Municipal Nutrition Month Celebration in the Municipality</t>
  </si>
  <si>
    <t>Inadequate knowledge on proper nutrition among  mothers of malnourished children, pregnant women, and adolescents</t>
  </si>
  <si>
    <t>To uplift the status of nutrition among malnourished children, pregnant women and adolescents</t>
  </si>
  <si>
    <r>
      <t>Support Services</t>
    </r>
    <r>
      <rPr>
        <b/>
        <sz val="8"/>
        <color theme="5" tint="-0.249977111117893"/>
        <rFont val="Tahoma"/>
        <family val="2"/>
      </rPr>
      <t xml:space="preserve"> (General Fund-Non-Office)</t>
    </r>
  </si>
  <si>
    <t>IEC proper nutrition among mothers of malnourished children, pregnant women and adolescents</t>
  </si>
  <si>
    <t>Celebrated the Municipal Nutrition Month    List &amp; pictures of participants/ winners are documented and submitted</t>
  </si>
  <si>
    <t>1 celebration           21 Barangays with representative</t>
  </si>
  <si>
    <t>MNAO</t>
  </si>
  <si>
    <r>
      <t xml:space="preserve">Staff Development </t>
    </r>
    <r>
      <rPr>
        <b/>
        <sz val="8"/>
        <color theme="5" tint="-0.249977111117893"/>
        <rFont val="Tahoma"/>
        <family val="2"/>
      </rPr>
      <t>(General Fund-GAD)</t>
    </r>
  </si>
  <si>
    <t>Executive Order strengthening GAD FP issued by Q1 of 2016.</t>
  </si>
  <si>
    <t>Entire year support</t>
  </si>
  <si>
    <t>2 deepening sessions on GAD for the member of GAD FP and TWG</t>
  </si>
  <si>
    <t>2. All Service Providers</t>
  </si>
  <si>
    <t>Agency FY 2017 GPB formulated</t>
  </si>
  <si>
    <t>Agency FY 2017 GAD PB approved and endorsed</t>
  </si>
  <si>
    <t>Right to education</t>
  </si>
  <si>
    <r>
      <t xml:space="preserve">Scholarship and Student Auxiliary Services </t>
    </r>
    <r>
      <rPr>
        <b/>
        <sz val="8"/>
        <color theme="5" tint="-0.249977111117893"/>
        <rFont val="Tahoma"/>
        <family val="2"/>
      </rPr>
      <t>(General Fund-Non-Office)</t>
    </r>
  </si>
  <si>
    <t xml:space="preserve">102 Scholarships provided to qualified female students who want to enroll in non-traditional and male-dominated courses </t>
  </si>
  <si>
    <t>Attributing 63% of the Total Scholarship Budget Allocation</t>
  </si>
  <si>
    <t>Continuation of the construction of Multi-purpose Hall</t>
  </si>
  <si>
    <r>
      <t xml:space="preserve">General Admin and Support Services </t>
    </r>
    <r>
      <rPr>
        <b/>
        <sz val="8"/>
        <color theme="5" tint="-0.249977111117893"/>
        <rFont val="Tahoma"/>
        <family val="2"/>
      </rPr>
      <t>(20% Development Fund)</t>
    </r>
  </si>
  <si>
    <t>Day care and lactation room fully functional by second semester of 2016</t>
  </si>
  <si>
    <t>100% of Project completed by second semester of 2016</t>
  </si>
  <si>
    <t>To promote health and fitness to the employees</t>
  </si>
  <si>
    <r>
      <t xml:space="preserve">Provide health  &amp; fitness facilities </t>
    </r>
    <r>
      <rPr>
        <b/>
        <sz val="8"/>
        <color theme="5" tint="-0.249977111117893"/>
        <rFont val="Tahoma"/>
        <family val="2"/>
      </rPr>
      <t>(20% Development Fund)</t>
    </r>
  </si>
  <si>
    <t>Provision of recreation facilities for the employees</t>
  </si>
  <si>
    <t>Project completed within the year</t>
  </si>
  <si>
    <t>100% of Project completed at the end of 2016</t>
  </si>
  <si>
    <t>Construction of Streetlights</t>
  </si>
  <si>
    <r>
      <t xml:space="preserve">Support Services </t>
    </r>
    <r>
      <rPr>
        <b/>
        <sz val="8"/>
        <color theme="5" tint="-0.249977111117893"/>
        <rFont val="Tahoma"/>
        <family val="2"/>
      </rPr>
      <t>(20% Development Fund)</t>
    </r>
  </si>
  <si>
    <t>Local access road, solar drier</t>
  </si>
  <si>
    <t>Lack of better access to stimulate economic activities</t>
  </si>
  <si>
    <t>Maintenance of Public Market and Slaughterhouse</t>
  </si>
  <si>
    <t>80% well-maintained public market &amp; slaughterhouse</t>
  </si>
  <si>
    <t xml:space="preserve">All markets goers, especially women, women on their family way &amp; senior citizens from the 21 bgrys. of the municipality </t>
  </si>
  <si>
    <t>FY  2017</t>
  </si>
  <si>
    <t>35 housewives of reported victims of violence served</t>
  </si>
  <si>
    <t>Limited Resources. No appropration for Medical Exam for the WCP clients</t>
  </si>
  <si>
    <t>Provide additional supplies,tables and cabinets</t>
  </si>
  <si>
    <t>#of tables to be purchased and cabinet to be constructed</t>
  </si>
  <si>
    <t xml:space="preserve">Purchased of tables, supplies and construction of cabinets for the files </t>
  </si>
  <si>
    <t>100 Women in  21 Brgys.</t>
  </si>
  <si>
    <t>500 High School Students or Grade 7 to Grade 10</t>
  </si>
  <si>
    <t>Preparation of 2018 GAD Plan and Budget and 2016 Accomplishment Report</t>
  </si>
  <si>
    <t>#of Agency FY 2018 GPB formulated</t>
  </si>
  <si>
    <t>1 Agency FY 2018 GAD PB approved and endorsed</t>
  </si>
  <si>
    <t>Preparation of 2018 GAD Plan and Budget and 2017 Accomplishment Report</t>
  </si>
  <si>
    <t>Construction of Crisis Center</t>
  </si>
  <si>
    <t>Presence of abused women and children</t>
  </si>
  <si>
    <t>To construct Crisis Center for abused women and children</t>
  </si>
  <si>
    <r>
      <t xml:space="preserve">General Admin and Support Services </t>
    </r>
    <r>
      <rPr>
        <b/>
        <sz val="8"/>
        <rFont val="Tahoma"/>
        <family val="2"/>
      </rPr>
      <t>(General Fund -GAD)</t>
    </r>
  </si>
  <si>
    <t>Violence Against Women and Children</t>
  </si>
  <si>
    <t>Construction of Crisis Center for abused women and children</t>
  </si>
  <si>
    <t>#of Crisis Center constructed</t>
  </si>
  <si>
    <t>Poor women's health due to pollution, dirty passageways, alleys &amp; spaces in the market &amp; poor preservation of meat after slaughtered</t>
  </si>
  <si>
    <t>Increasing number of illigitimate children</t>
  </si>
  <si>
    <t>Increasing number of unwed parents especially indigent parents</t>
  </si>
  <si>
    <t>to minimize the number of illigitimate children</t>
  </si>
  <si>
    <t>Civil Registration</t>
  </si>
  <si>
    <t xml:space="preserve">Libreng Kasal and Information Dissemination during the Civil Registration Month </t>
  </si>
  <si>
    <t>#of couples for the Libreng Kasal</t>
  </si>
  <si>
    <t>100 pairs</t>
  </si>
  <si>
    <t>MCR</t>
  </si>
  <si>
    <t>August 12, 2016</t>
  </si>
  <si>
    <t>Lack of knowledge and skills in leadership</t>
  </si>
  <si>
    <t>61 scholarships</t>
  </si>
  <si>
    <t>50 pairs (2018)</t>
  </si>
  <si>
    <t>8 housewives of reported victims of violence served</t>
  </si>
  <si>
    <t>105 Women in  21 Brgys.</t>
  </si>
  <si>
    <t>105 women provided services towards decelopment and leadership</t>
  </si>
  <si>
    <t>Protective services to survivor/victim of violence and trafficking</t>
  </si>
  <si>
    <t>Advocacy in the Prevention of VAWC and anti-human trafficking and other Women's Laws</t>
  </si>
  <si>
    <t>Minimal participation of women towards development</t>
  </si>
  <si>
    <t>To increase awareness of women towards development and leadership</t>
  </si>
  <si>
    <t>Welfare and development program/leadership</t>
  </si>
  <si>
    <t>FY  2018</t>
  </si>
  <si>
    <t>GEMMA P. PERALTA</t>
  </si>
  <si>
    <t>ARO-I/Chairperson, GAD Focal Point System</t>
  </si>
  <si>
    <t>GAD Personnel Seminar</t>
  </si>
  <si>
    <t>Lack of seminars/trainings related to GAD programs</t>
  </si>
  <si>
    <t>To increase the capabiity of the GAD Personnel to various legal mandate related to GAD laws &amp; issues for the protection of women and children</t>
  </si>
  <si>
    <t>General fund</t>
  </si>
  <si>
    <t>Attend Seminars regarding GAD</t>
  </si>
  <si>
    <t>Atternd Seminar</t>
  </si>
  <si>
    <t>Skills enhancement training &amp; Semianrs for integrated GAD regarding new laws and other related concerns</t>
  </si>
  <si>
    <t>Purchase of computer set</t>
  </si>
  <si>
    <t>Prevalence of Gender based violence</t>
  </si>
  <si>
    <t xml:space="preserve"> Presence of Maternal and Child Health/Infant death</t>
  </si>
  <si>
    <t>Performance Indicator and Target</t>
  </si>
  <si>
    <t>Region I</t>
  </si>
  <si>
    <t>Insufficient knowledge on gender related laws</t>
  </si>
  <si>
    <t>Skills enhancement trainings and seminars for integrated gender and development regarding new laws and other relevant issues and concerns</t>
  </si>
  <si>
    <t>100% of reported victims/survivors served by end of December 2018</t>
  </si>
  <si>
    <t>100% Women/Out of School Youth/Persons with Disability/Poor household under the NHTS-PR  by end of December 2018</t>
  </si>
  <si>
    <t>8 housewives of reported victims of violence served  by end of December 2018</t>
  </si>
  <si>
    <t>100% of participated Women organization, Barangay Officials and other Stakeholders/participants served  by end of December 2018</t>
  </si>
  <si>
    <t>105 Women in  21 Brgys.  by end of December 2018</t>
  </si>
  <si>
    <t>20 DCW  by end of December 2018</t>
  </si>
  <si>
    <t>1600 beneficiaries  by end of December 2018</t>
  </si>
  <si>
    <t>1,600 selected pregnant women in 21 brgys. 2 batches  by end of December 2018</t>
  </si>
  <si>
    <t>7,368 sexually active spouses aged 15-49 yrs. old      21 Brgys.  by end of December 2018</t>
  </si>
  <si>
    <t>500 High School Students or Grade 7 to Grade 10  by end of December 2018</t>
  </si>
  <si>
    <t>2 deepening GAD sessions conducted  by end of December 2018</t>
  </si>
  <si>
    <t>61 scholarships  by end of December 2018</t>
  </si>
  <si>
    <t>1 Crisis Center constructed  by end of December 2018</t>
  </si>
  <si>
    <t>12,356 markets goers, especially women, women on their family way &amp; senior citizens from the 21 bgrys. of the municipality  by end of December 2018</t>
  </si>
  <si>
    <t>ATTRIBUTED PROGRAMS</t>
  </si>
  <si>
    <t>Total annual Program/Project Budget</t>
  </si>
  <si>
    <t xml:space="preserve">Title of LGU Program or Project                                                         </t>
  </si>
  <si>
    <t>GAD Attributed Program/Project Budget</t>
  </si>
  <si>
    <t>Lead or Responsible Office</t>
  </si>
  <si>
    <t>DGHG                    Design/Funding Facility/Generic Checklist Score</t>
  </si>
  <si>
    <t>Sub-Total A</t>
  </si>
  <si>
    <t>Sub-Total B</t>
  </si>
  <si>
    <t>Sub-Total C</t>
  </si>
  <si>
    <t>Conduct of Symposium to all adolescents in all high schools   and distribution of IEC materials</t>
  </si>
  <si>
    <t>VAWC Program</t>
  </si>
  <si>
    <t>To increase the capabiity of the GAD Personnel to various legal mandate related to GAD laws &amp; issuances for the protection of women and children</t>
  </si>
  <si>
    <t>GAD Program</t>
  </si>
  <si>
    <t>Conduct of Seminars on GAD</t>
  </si>
  <si>
    <t>Skills enhancement training &amp; Seminars for integrated GAD regarding new laws and other related concerns  by end of December 2018</t>
  </si>
  <si>
    <t xml:space="preserve">Lack of supplies for the Maintenance of Women's Desks </t>
  </si>
  <si>
    <t>Absence of one (1)computer set for he purpose of GAD management</t>
  </si>
  <si>
    <t>One (1) Women's Desk Personnel, two (2) Brgy. Officials (PB &amp; Kgd.), Brgy. VAWC Desk Officer of 21  Brgys.  by end of December 2018</t>
  </si>
  <si>
    <t>Inadequate skills of women on income generating activities</t>
  </si>
  <si>
    <t xml:space="preserve">Skills Training and Livelihood Program </t>
  </si>
  <si>
    <t xml:space="preserve">Protective Services </t>
  </si>
  <si>
    <t xml:space="preserve">Advocacy on VAWC and anti human trafficking </t>
  </si>
  <si>
    <t>Training/ Orientation Seminar/ Skills Enhancement</t>
  </si>
  <si>
    <t>Lack of knowldege and skills in leadership of OSY, women, PWDs Pantawid Pamilya beneficiaries, Senior citizens</t>
  </si>
  <si>
    <t>To be able to enhance the capability of the OSY,women, PWDs, Pantawid Pamilya beneficiaries, Senior citizens to lead and improve their social functioning</t>
  </si>
  <si>
    <t xml:space="preserve">Support Services </t>
  </si>
  <si>
    <t xml:space="preserve"> IEC conducted in 21 Brgys.  by end of December 2018</t>
  </si>
  <si>
    <t xml:space="preserve">NBS Program </t>
  </si>
  <si>
    <t xml:space="preserve">Family Planning Progam </t>
  </si>
  <si>
    <t>50 pairs  by end of December 2018</t>
  </si>
  <si>
    <t>Adolescents are engaged in pre-marital sex and exposed to STI's</t>
  </si>
  <si>
    <t xml:space="preserve">Lack of information, education &amp; motivation of both spouses in practicing family planning </t>
  </si>
  <si>
    <t>To educate students and those under the adolescent age on premarital sex and STIs</t>
  </si>
  <si>
    <t xml:space="preserve">Staff Development </t>
  </si>
  <si>
    <t>15GFPS</t>
  </si>
  <si>
    <t>Conduct of orientationon GAD for GFPS</t>
  </si>
  <si>
    <t xml:space="preserve"> Continuing systematic capability building for members of the GFP and TWG </t>
  </si>
  <si>
    <t>Preparation of 2019 GAD Plan and Budget and 2017 Accomplishment Report</t>
  </si>
  <si>
    <t>1 Agency FY 2019 GAD PB approved and endorsed  by end of December 2018</t>
  </si>
  <si>
    <t>Lack of opportunities to education most of the members of 4Ps who are high school undergraduates and some battered housewives</t>
  </si>
  <si>
    <t xml:space="preserve">Scholarship and Student Auxiliary Services </t>
  </si>
  <si>
    <t>Absence of Crisis Center</t>
  </si>
  <si>
    <t>Inadequate lighting in public places that causes crimes against women</t>
  </si>
  <si>
    <t xml:space="preserve">General Admin and Support Services </t>
  </si>
  <si>
    <t>To ensure access and links of production areas to markets and to stimulate economic activities</t>
  </si>
  <si>
    <t>Violence Against Women and Children advocacy</t>
  </si>
  <si>
    <t>Construction of farm to market roads in the rural areas</t>
  </si>
  <si>
    <t>All 21 brgys. with well-lighted roads  by end of December 2018</t>
  </si>
  <si>
    <t>8 FMR Projects completed at the end of 2018</t>
  </si>
  <si>
    <t>Insufficient knowledge of GAD Personnel on GAD laws and issuances</t>
  </si>
  <si>
    <t>Continuous monitoring of VAWC victim and conduct of  house visitation</t>
  </si>
  <si>
    <t>Conduct Brgy., School-based Responsible Parenthood seminar and symposium</t>
  </si>
  <si>
    <t>More or less 500 participants from Women's organization, Brgy. Officials, BHW, Students/Pupils However, the activity caters to both client &amp; organization  by end of December 2018</t>
  </si>
  <si>
    <t>Purchase of tables, supplies and construction of cabinets for the files  by end of December 2018</t>
  </si>
  <si>
    <t>To maintain faster communication in sending report to Higher Headquarters and other concerned Departments</t>
  </si>
  <si>
    <t>To maintain faster communication with the Higher Headquarters and other concerned Departments  by end of December 2018</t>
  </si>
  <si>
    <t>Lack of Advocacy in the Prevention of VAWC and Anti-human trafficking and other Women's Laws</t>
  </si>
  <si>
    <t>To be able to achieve the standard in the requirement for quality implementation of quality Day Care Service</t>
  </si>
  <si>
    <t>54 Out of School Youth, Women, PWDs, Senior Citizens, Pantawid Pamilya Beneficiaries  by end of December 2018</t>
  </si>
  <si>
    <t>To sustain the implementation of programs &amp; projects on Primary Health Care, Maternal &amp; Child Care, Communicable &amp; Non-communicable Diseases Control Services &amp; Purchasing of Medicines &amp; Equipment</t>
  </si>
  <si>
    <t>Information and Education Campaigns Purchase of filter Cards</t>
  </si>
  <si>
    <t>Increasing number of illegitimate children</t>
  </si>
  <si>
    <t>To minimize the number of illegitimate children</t>
  </si>
  <si>
    <t>Lack of better access to economic activities especially for women</t>
  </si>
  <si>
    <t>Purchase of chemicals to maintain cleanliness &amp; construction/repair of buildings, floorings, etc. of the slaughter house</t>
  </si>
  <si>
    <t>Lack of Protective measures for  VAWC  victims/survivors</t>
  </si>
  <si>
    <t>Participation of at least 500 parents, gender advocate and educators in the conduct of activities  by end of December 2018</t>
  </si>
  <si>
    <t>To enhance knowledge on various laws mandates related to GAD program as well as related laws, issues and concerns for the protection of women and children from various forms of violence and abuse</t>
  </si>
  <si>
    <t>ANNUAL GENDER AND DEVELOPMENT (GAD) ACCOMPLISHMENT REPORT</t>
  </si>
  <si>
    <t>Actual Result</t>
  </si>
  <si>
    <t>Approved GAD Budget</t>
  </si>
  <si>
    <t>Actual GAD Cost or Expenditure</t>
  </si>
  <si>
    <t>Variance or Remarks</t>
  </si>
  <si>
    <t>ROSALIE A. JOVER</t>
  </si>
  <si>
    <t>Adm. Officer-II/GAD Focal Person</t>
  </si>
  <si>
    <t>SUB-TOTAL A</t>
  </si>
  <si>
    <t>Implemented</t>
  </si>
  <si>
    <t>Not Implemented</t>
  </si>
  <si>
    <t>405.00/Imple-mented</t>
  </si>
  <si>
    <t>935.00/Imple-mented</t>
  </si>
  <si>
    <t>35,000.00/Im-plemented</t>
  </si>
  <si>
    <t>28,180.00/Im-plemented</t>
  </si>
  <si>
    <t>30,250.00/Im-plemented</t>
  </si>
  <si>
    <t>8,230.02/Im-plemented</t>
  </si>
  <si>
    <t>3,116.00/Im-plemented</t>
  </si>
  <si>
    <t>548,200.00/ Implemented</t>
  </si>
  <si>
    <t>156,000.00/ Implemented (not fully implemented because there was an appropriation for the Crisis Center in the 20% Development Fund)</t>
  </si>
  <si>
    <r>
      <t xml:space="preserve">Family Planning Program </t>
    </r>
    <r>
      <rPr>
        <b/>
        <sz val="12"/>
        <rFont val="Tahoma"/>
        <family val="2"/>
      </rPr>
      <t>(Municipal Health Office 1 &amp; 2)</t>
    </r>
  </si>
  <si>
    <t>95,999.42/Im-plemented</t>
  </si>
  <si>
    <t>72,349.29/Im-plemented (There was a supplemental budget amounting to 350,000.00</t>
  </si>
  <si>
    <t>2,502,226.08/ Implemented (There was a supplemental budget amounting to 3,359,000.00)</t>
  </si>
  <si>
    <t>40,000.00/Im-plemented</t>
  </si>
  <si>
    <t>22 Female Day Day Care Workers undergone Capability Development Program</t>
  </si>
  <si>
    <t>16 pairs participated in the Libreng Kasalang Bayan</t>
  </si>
  <si>
    <t>19,578.16/Im-plemented</t>
  </si>
  <si>
    <t xml:space="preserve">1 pc. wooden sala set &amp; 3 pcs. office chairs procured  </t>
  </si>
  <si>
    <t xml:space="preserve">100% of participants undergone the capability building &amp; livelihood program (M-38/F-83 Total=121) </t>
  </si>
  <si>
    <t>100% of participants (M-31/F-32 Total=63) undergone Skills enhancement training and seminar</t>
  </si>
  <si>
    <t>100% of participants served (F-165/M-12 Total=177)</t>
  </si>
  <si>
    <t>393,095.60/ Implemented (There was a supplemental budget amounting to 2,000,000.00)</t>
  </si>
  <si>
    <t xml:space="preserve">1 victim of violence served </t>
  </si>
  <si>
    <t>1 GAD Focal Person and 1 representative of the MPDC attended the GAD seminar</t>
  </si>
  <si>
    <t>Supplies for the GAD PB and GAD AR preparation procured</t>
  </si>
  <si>
    <t>Septic Tank needed in the Crisis Center constructed</t>
  </si>
  <si>
    <t>100% of reported victims/sur-vivors served</t>
  </si>
  <si>
    <t>4-day seminar attended by 60-67 participants per day</t>
  </si>
  <si>
    <t>64 participants attended the welfare and dev't. program (M-55/F-9)</t>
  </si>
  <si>
    <t>IEC conducted/  6,143 patients/clients receive medicines</t>
  </si>
  <si>
    <t>100 pcs. of filter cards purchased (69 babies undergone NBS)</t>
  </si>
  <si>
    <t>42 BPSO undergone Responsible Parenthood Family Planning</t>
  </si>
  <si>
    <t>200 students participated in the symposium</t>
  </si>
  <si>
    <t xml:space="preserve">Streetlights of the 21 brgys. in this municipality were constructed/re-habilitated </t>
  </si>
  <si>
    <t>1 set of Desktop Computer &amp; 1 unit of Printer procured</t>
  </si>
  <si>
    <t>9 barangay Local Access Roads were constructed/re-habilitated and 1 bridge was rehabilitated</t>
  </si>
  <si>
    <t>Well- maintained public market &amp; slaughterhouse</t>
  </si>
  <si>
    <t>Scholarship to deserving students provided</t>
  </si>
  <si>
    <t>Poor women/children/senior citizen's health due to pollution, dirty passageways, alleys &amp; spaces in the market &amp; poor preservation of meat after being slaughtered</t>
  </si>
  <si>
    <t>ATTY. JOSHUA V. VIRAY</t>
  </si>
  <si>
    <t>Acting Municipal Mayor</t>
  </si>
  <si>
    <t>JANUARY 15,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</si>
</sst>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409]mmmm\ d\,\ yyyy;@"/>
  </numFmts>
  <fonts count="20" x14ac:knownFonts="1">
    <font>
      <sz val="11"/>
      <color theme="1"/>
      <name val="Calibri"/>
      <family val="2"/>
      <scheme val="minor"/>
    </font>
    <font>
      <b/>
      <sz val="8"/>
      <name val="Tahoma"/>
      <family val="2"/>
    </font>
    <font>
      <sz val="8"/>
      <name val="Tahoma"/>
      <family val="2"/>
    </font>
    <font>
      <b/>
      <i/>
      <u/>
      <sz val="8"/>
      <name val="Tahoma"/>
      <family val="2"/>
    </font>
    <font>
      <b/>
      <i/>
      <sz val="8"/>
      <name val="Tahoma"/>
      <family val="2"/>
    </font>
    <font>
      <sz val="11"/>
      <name val="Calibri"/>
      <family val="2"/>
      <scheme val="minor"/>
    </font>
    <font>
      <b/>
      <sz val="8"/>
      <color theme="5" tint="-0.249977111117893"/>
      <name val="Tahoma"/>
      <family val="2"/>
    </font>
    <font>
      <sz val="8"/>
      <color theme="5" tint="-0.249977111117893"/>
      <name val="Tahoma"/>
      <family val="2"/>
    </font>
    <font>
      <b/>
      <i/>
      <u/>
      <sz val="8"/>
      <color theme="5" tint="-0.249977111117893"/>
      <name val="Tahoma"/>
      <family val="2"/>
    </font>
    <font>
      <b/>
      <i/>
      <sz val="8"/>
      <color theme="5" tint="-0.249977111117893"/>
      <name val="Tahoma"/>
      <family val="2"/>
    </font>
    <font>
      <sz val="11"/>
      <color theme="1"/>
      <name val="Calibri"/>
      <family val="2"/>
      <scheme val="minor"/>
    </font>
    <font>
      <b/>
      <sz val="12"/>
      <name val="Tahoma"/>
      <family val="2"/>
    </font>
    <font>
      <sz val="12"/>
      <name val="Calibri"/>
      <family val="2"/>
      <scheme val="minor"/>
    </font>
    <font>
      <sz val="12"/>
      <name val="Tahoma"/>
      <family val="2"/>
    </font>
    <font>
      <b/>
      <i/>
      <u/>
      <sz val="12"/>
      <name val="Tahoma"/>
      <family val="2"/>
    </font>
    <font>
      <b/>
      <i/>
      <sz val="12"/>
      <name val="Tahoma"/>
      <family val="2"/>
    </font>
    <font>
      <sz val="10"/>
      <name val="Calibri"/>
      <family val="2"/>
      <scheme val="minor"/>
    </font>
    <font>
      <b/>
      <sz val="10"/>
      <name val="Tahoma"/>
      <family val="2"/>
    </font>
    <font>
      <sz val="10"/>
      <name val="Tahoma"/>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0" fillId="0" borderId="0" applyFont="0" applyFill="0" applyBorder="0" applyAlignment="0" applyProtection="0"/>
  </cellStyleXfs>
  <cellXfs count="461">
    <xf numFmtId="0" fontId="0" fillId="0" borderId="0" xfId="0"/>
    <xf numFmtId="0" fontId="2" fillId="2" borderId="0" xfId="0" applyFont="1" applyFill="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0" fontId="2" fillId="2" borderId="0" xfId="0" applyFont="1" applyFill="1" applyAlignment="1">
      <alignment wrapText="1"/>
    </xf>
    <xf numFmtId="0" fontId="1" fillId="0" borderId="1" xfId="0" applyFont="1" applyBorder="1" applyAlignment="1">
      <alignment wrapText="1"/>
    </xf>
    <xf numFmtId="0" fontId="2" fillId="0" borderId="0" xfId="0" applyFont="1" applyAlignment="1">
      <alignment wrapText="1"/>
    </xf>
    <xf numFmtId="0" fontId="2" fillId="0" borderId="0" xfId="0" applyFont="1"/>
    <xf numFmtId="0" fontId="1" fillId="0" borderId="2" xfId="0" applyFont="1" applyBorder="1" applyAlignment="1">
      <alignment wrapText="1"/>
    </xf>
    <xf numFmtId="39" fontId="1" fillId="0" borderId="2" xfId="0" applyNumberFormat="1" applyFont="1" applyBorder="1" applyAlignment="1">
      <alignment wrapText="1"/>
    </xf>
    <xf numFmtId="4" fontId="1" fillId="0" borderId="2" xfId="0" applyNumberFormat="1" applyFont="1" applyBorder="1" applyAlignment="1">
      <alignment wrapText="1"/>
    </xf>
    <xf numFmtId="0" fontId="2" fillId="2" borderId="1" xfId="0" applyFont="1" applyFill="1" applyBorder="1" applyAlignment="1">
      <alignment wrapText="1"/>
    </xf>
    <xf numFmtId="4" fontId="1" fillId="0" borderId="1" xfId="0" applyNumberFormat="1" applyFont="1" applyBorder="1" applyAlignment="1">
      <alignment wrapText="1"/>
    </xf>
    <xf numFmtId="0" fontId="2" fillId="0" borderId="1" xfId="0" applyFont="1" applyBorder="1" applyAlignment="1">
      <alignment wrapText="1"/>
    </xf>
    <xf numFmtId="0" fontId="2" fillId="0" borderId="1" xfId="0" applyFont="1" applyBorder="1"/>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3" xfId="0" applyFont="1" applyFill="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3"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1" fillId="0" borderId="4" xfId="0" applyFont="1" applyBorder="1"/>
    <xf numFmtId="0" fontId="1" fillId="2" borderId="6" xfId="0" quotePrefix="1" applyFont="1" applyFill="1" applyBorder="1" applyAlignment="1">
      <alignment horizontal="center" wrapText="1"/>
    </xf>
    <xf numFmtId="0" fontId="1" fillId="0" borderId="8" xfId="0" quotePrefix="1" applyFont="1" applyBorder="1" applyAlignment="1">
      <alignment horizontal="center" wrapText="1"/>
    </xf>
    <xf numFmtId="0" fontId="1" fillId="0" borderId="7" xfId="0" quotePrefix="1" applyFont="1" applyBorder="1" applyAlignment="1">
      <alignment horizontal="center" wrapText="1"/>
    </xf>
    <xf numFmtId="0" fontId="1" fillId="0" borderId="6" xfId="0" quotePrefix="1" applyFont="1" applyBorder="1" applyAlignment="1">
      <alignment horizontal="center" wrapText="1"/>
    </xf>
    <xf numFmtId="0" fontId="1" fillId="0" borderId="6" xfId="0" applyFont="1" applyBorder="1"/>
    <xf numFmtId="0" fontId="1" fillId="0" borderId="1" xfId="0" applyFont="1" applyBorder="1"/>
    <xf numFmtId="0" fontId="1" fillId="0" borderId="7" xfId="0" applyFont="1" applyBorder="1"/>
    <xf numFmtId="0" fontId="1" fillId="0" borderId="8" xfId="0" quotePrefix="1" applyFont="1" applyBorder="1" applyAlignment="1">
      <alignment horizontal="center"/>
    </xf>
    <xf numFmtId="0" fontId="2" fillId="2"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wrapText="1"/>
    </xf>
    <xf numFmtId="4" fontId="2" fillId="0" borderId="0" xfId="0" applyNumberFormat="1" applyFont="1" applyBorder="1" applyAlignment="1">
      <alignment horizontal="right"/>
    </xf>
    <xf numFmtId="0" fontId="2" fillId="0" borderId="0" xfId="0" applyFont="1" applyBorder="1"/>
    <xf numFmtId="0" fontId="2" fillId="2"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wrapText="1"/>
    </xf>
    <xf numFmtId="4" fontId="2" fillId="0" borderId="4" xfId="0" applyNumberFormat="1" applyFont="1" applyBorder="1" applyAlignment="1">
      <alignment horizontal="right"/>
    </xf>
    <xf numFmtId="0" fontId="2" fillId="0" borderId="4" xfId="0" applyFont="1" applyBorder="1"/>
    <xf numFmtId="0" fontId="1" fillId="2" borderId="9" xfId="0" applyFont="1" applyFill="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wrapText="1"/>
    </xf>
    <xf numFmtId="4" fontId="2" fillId="0" borderId="9" xfId="0" applyNumberFormat="1" applyFont="1" applyBorder="1" applyAlignment="1">
      <alignment horizontal="right"/>
    </xf>
    <xf numFmtId="0" fontId="2" fillId="0" borderId="9" xfId="0" applyFont="1" applyBorder="1"/>
    <xf numFmtId="0" fontId="3" fillId="2" borderId="9" xfId="0" applyFont="1" applyFill="1" applyBorder="1" applyAlignment="1">
      <alignment wrapText="1"/>
    </xf>
    <xf numFmtId="0" fontId="2" fillId="2" borderId="9" xfId="0" applyFont="1" applyFill="1" applyBorder="1" applyAlignment="1">
      <alignment horizontal="left" vertical="top" wrapText="1"/>
    </xf>
    <xf numFmtId="4" fontId="2" fillId="0" borderId="9" xfId="0" applyNumberFormat="1" applyFont="1" applyBorder="1" applyAlignment="1">
      <alignment horizontal="right" vertical="top" wrapText="1"/>
    </xf>
    <xf numFmtId="0" fontId="2" fillId="0" borderId="9" xfId="0" applyFont="1" applyBorder="1" applyAlignment="1">
      <alignment horizontal="center" vertical="top" wrapText="1"/>
    </xf>
    <xf numFmtId="0" fontId="2" fillId="2" borderId="10" xfId="0" applyFont="1" applyFill="1" applyBorder="1" applyAlignment="1">
      <alignment horizontal="left" vertical="top" wrapText="1"/>
    </xf>
    <xf numFmtId="0" fontId="2" fillId="0" borderId="10" xfId="0" applyFont="1" applyBorder="1" applyAlignment="1">
      <alignment horizontal="left" vertical="top" wrapText="1"/>
    </xf>
    <xf numFmtId="4" fontId="2" fillId="0" borderId="10" xfId="0" applyNumberFormat="1" applyFont="1" applyBorder="1" applyAlignment="1">
      <alignment horizontal="right" vertical="top" wrapText="1"/>
    </xf>
    <xf numFmtId="4" fontId="2" fillId="0" borderId="10" xfId="0" applyNumberFormat="1" applyFont="1" applyBorder="1" applyAlignment="1">
      <alignment horizontal="right"/>
    </xf>
    <xf numFmtId="0" fontId="2" fillId="0" borderId="10" xfId="0" applyFont="1" applyBorder="1" applyAlignment="1">
      <alignment horizontal="center" vertical="top" wrapText="1"/>
    </xf>
    <xf numFmtId="0" fontId="2" fillId="2" borderId="8"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4" fontId="2" fillId="0" borderId="8" xfId="0" applyNumberFormat="1" applyFont="1" applyBorder="1" applyAlignment="1">
      <alignment horizontal="right" vertical="top" wrapText="1"/>
    </xf>
    <xf numFmtId="4" fontId="2" fillId="0" borderId="8" xfId="0" applyNumberFormat="1" applyFont="1" applyBorder="1" applyAlignment="1">
      <alignment horizontal="right"/>
    </xf>
    <xf numFmtId="0" fontId="2" fillId="0" borderId="8" xfId="0" applyFont="1" applyBorder="1" applyAlignment="1">
      <alignment horizontal="center" vertical="top" wrapText="1"/>
    </xf>
    <xf numFmtId="0" fontId="2" fillId="2" borderId="9" xfId="0" applyFont="1" applyFill="1" applyBorder="1" applyAlignment="1">
      <alignment vertical="top"/>
    </xf>
    <xf numFmtId="0" fontId="1" fillId="0" borderId="9" xfId="0" applyFont="1" applyBorder="1" applyAlignment="1">
      <alignment horizontal="center" vertical="top" wrapText="1"/>
    </xf>
    <xf numFmtId="0" fontId="2" fillId="2" borderId="0" xfId="0" applyFont="1" applyFill="1" applyBorder="1" applyAlignment="1">
      <alignment vertical="top"/>
    </xf>
    <xf numFmtId="4" fontId="2" fillId="0" borderId="0" xfId="0" applyNumberFormat="1" applyFont="1" applyBorder="1" applyAlignment="1">
      <alignment horizontal="right" vertical="top" wrapText="1"/>
    </xf>
    <xf numFmtId="0" fontId="2" fillId="0" borderId="0" xfId="0" applyFont="1" applyBorder="1" applyAlignment="1">
      <alignment horizontal="center" vertical="top" wrapText="1"/>
    </xf>
    <xf numFmtId="0" fontId="2" fillId="2" borderId="1" xfId="0" applyFont="1" applyFill="1" applyBorder="1" applyAlignment="1">
      <alignment vertical="top"/>
    </xf>
    <xf numFmtId="0" fontId="2" fillId="0" borderId="1" xfId="0" applyFont="1" applyBorder="1" applyAlignment="1">
      <alignment horizontal="left" vertical="top" wrapText="1"/>
    </xf>
    <xf numFmtId="4" fontId="2" fillId="0" borderId="1" xfId="0" applyNumberFormat="1" applyFont="1" applyBorder="1" applyAlignment="1">
      <alignment horizontal="right" vertical="top" wrapText="1"/>
    </xf>
    <xf numFmtId="4" fontId="2" fillId="0" borderId="1" xfId="0" applyNumberFormat="1" applyFont="1" applyBorder="1" applyAlignment="1">
      <alignment horizontal="right"/>
    </xf>
    <xf numFmtId="0" fontId="2" fillId="0" borderId="1" xfId="0" applyFont="1" applyBorder="1" applyAlignment="1">
      <alignment horizontal="center" vertical="top" wrapText="1"/>
    </xf>
    <xf numFmtId="0" fontId="1" fillId="2" borderId="8" xfId="0" applyFont="1" applyFill="1" applyBorder="1" applyAlignment="1">
      <alignment wrapText="1"/>
    </xf>
    <xf numFmtId="0" fontId="2" fillId="0" borderId="8" xfId="0" applyFont="1" applyBorder="1" applyAlignment="1">
      <alignment wrapText="1"/>
    </xf>
    <xf numFmtId="4" fontId="2" fillId="0" borderId="8" xfId="0" applyNumberFormat="1" applyFont="1" applyBorder="1" applyAlignment="1">
      <alignment horizontal="right" wrapText="1"/>
    </xf>
    <xf numFmtId="0" fontId="2" fillId="0" borderId="8" xfId="0" applyFont="1" applyBorder="1"/>
    <xf numFmtId="0" fontId="2" fillId="0" borderId="9" xfId="0" applyFont="1" applyBorder="1" applyAlignment="1">
      <alignment horizontal="center" wrapText="1"/>
    </xf>
    <xf numFmtId="0" fontId="2" fillId="0" borderId="9" xfId="0" applyFont="1" applyBorder="1" applyAlignment="1">
      <alignment horizontal="center"/>
    </xf>
    <xf numFmtId="0" fontId="2" fillId="0" borderId="9" xfId="0" quotePrefix="1" applyFont="1" applyBorder="1" applyAlignment="1">
      <alignment horizontal="left" vertical="top" wrapText="1"/>
    </xf>
    <xf numFmtId="0" fontId="2" fillId="0" borderId="9" xfId="0" quotePrefix="1" applyFont="1" applyBorder="1" applyAlignment="1">
      <alignment horizontal="center" vertical="top" wrapText="1"/>
    </xf>
    <xf numFmtId="0" fontId="2" fillId="2" borderId="0" xfId="0" applyFont="1" applyFill="1" applyBorder="1" applyAlignment="1">
      <alignment horizontal="left" vertical="top"/>
    </xf>
    <xf numFmtId="0" fontId="2" fillId="2" borderId="1" xfId="0" applyFont="1" applyFill="1" applyBorder="1" applyAlignment="1">
      <alignment horizontal="left" vertical="top"/>
    </xf>
    <xf numFmtId="0" fontId="2" fillId="0" borderId="1" xfId="0" applyFont="1" applyBorder="1" applyAlignment="1">
      <alignment horizontal="left" vertical="top"/>
    </xf>
    <xf numFmtId="4" fontId="2" fillId="0" borderId="1" xfId="0" applyNumberFormat="1" applyFont="1" applyBorder="1" applyAlignment="1">
      <alignment horizontal="right" vertical="top"/>
    </xf>
    <xf numFmtId="0" fontId="1" fillId="0" borderId="3" xfId="0" quotePrefix="1"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2" borderId="9" xfId="0" applyFont="1" applyFill="1" applyBorder="1" applyAlignment="1">
      <alignment vertical="top" wrapText="1"/>
    </xf>
    <xf numFmtId="4" fontId="2" fillId="0" borderId="9" xfId="0" applyNumberFormat="1" applyFont="1" applyBorder="1" applyAlignment="1">
      <alignment horizontal="center" vertical="top" wrapText="1"/>
    </xf>
    <xf numFmtId="4" fontId="2" fillId="0" borderId="9" xfId="0" applyNumberFormat="1" applyFont="1" applyBorder="1" applyAlignment="1">
      <alignment horizontal="right" wrapText="1"/>
    </xf>
    <xf numFmtId="0" fontId="2" fillId="2" borderId="0" xfId="0" applyFont="1" applyFill="1" applyBorder="1" applyAlignment="1">
      <alignment vertical="top" wrapText="1"/>
    </xf>
    <xf numFmtId="4" fontId="2" fillId="0" borderId="0" xfId="0" applyNumberFormat="1" applyFont="1" applyBorder="1" applyAlignment="1">
      <alignment horizontal="center" vertical="top" wrapText="1"/>
    </xf>
    <xf numFmtId="0" fontId="2" fillId="2" borderId="1" xfId="0" applyFont="1" applyFill="1" applyBorder="1" applyAlignment="1">
      <alignment vertical="top" wrapText="1"/>
    </xf>
    <xf numFmtId="4" fontId="2" fillId="0" borderId="1" xfId="0" applyNumberFormat="1" applyFont="1" applyBorder="1" applyAlignment="1">
      <alignment horizontal="center" vertical="top" wrapText="1"/>
    </xf>
    <xf numFmtId="0" fontId="0" fillId="0" borderId="0" xfId="0" applyAlignment="1">
      <alignment wrapText="1"/>
    </xf>
    <xf numFmtId="0" fontId="1" fillId="2" borderId="9"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2" borderId="9" xfId="0" applyFont="1" applyFill="1" applyBorder="1" applyAlignment="1">
      <alignment horizontal="left" vertical="top"/>
    </xf>
    <xf numFmtId="0" fontId="1" fillId="2" borderId="1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quotePrefix="1" applyFont="1" applyBorder="1" applyAlignment="1">
      <alignment horizontal="center" vertical="center" wrapText="1"/>
    </xf>
    <xf numFmtId="0" fontId="1" fillId="2" borderId="4" xfId="0" applyFont="1" applyFill="1" applyBorder="1" applyAlignment="1">
      <alignment wrapText="1"/>
    </xf>
    <xf numFmtId="0" fontId="1" fillId="2" borderId="8" xfId="0" quotePrefix="1" applyFont="1" applyFill="1" applyBorder="1" applyAlignment="1">
      <alignment horizontal="center" wrapText="1"/>
    </xf>
    <xf numFmtId="0" fontId="2" fillId="2" borderId="1" xfId="0" applyFont="1" applyFill="1" applyBorder="1" applyAlignment="1">
      <alignment horizontal="left" vertical="top" wrapText="1"/>
    </xf>
    <xf numFmtId="0" fontId="1" fillId="2" borderId="9" xfId="0" applyFont="1" applyFill="1" applyBorder="1" applyAlignment="1">
      <alignment vertical="top" wrapText="1"/>
    </xf>
    <xf numFmtId="0" fontId="2" fillId="0" borderId="10" xfId="0" applyFont="1" applyBorder="1" applyAlignment="1">
      <alignment wrapText="1"/>
    </xf>
    <xf numFmtId="0" fontId="2" fillId="0" borderId="10" xfId="0" applyFont="1" applyBorder="1"/>
    <xf numFmtId="4" fontId="2" fillId="0" borderId="9" xfId="0" applyNumberFormat="1" applyFont="1" applyBorder="1" applyAlignment="1">
      <alignment horizontal="right" vertical="top"/>
    </xf>
    <xf numFmtId="0" fontId="1" fillId="0" borderId="5" xfId="0" applyFont="1" applyBorder="1"/>
    <xf numFmtId="0" fontId="1" fillId="0" borderId="7" xfId="0" quotePrefix="1" applyFont="1" applyBorder="1" applyAlignment="1">
      <alignment horizontal="center"/>
    </xf>
    <xf numFmtId="0" fontId="4" fillId="2" borderId="9" xfId="0" applyFont="1" applyFill="1" applyBorder="1" applyAlignment="1">
      <alignment wrapText="1"/>
    </xf>
    <xf numFmtId="0" fontId="2" fillId="2" borderId="9" xfId="0" applyFont="1" applyFill="1" applyBorder="1" applyAlignment="1">
      <alignment wrapText="1"/>
    </xf>
    <xf numFmtId="0" fontId="2" fillId="0" borderId="7" xfId="0" applyFont="1" applyBorder="1"/>
    <xf numFmtId="0" fontId="1" fillId="2" borderId="14" xfId="0" applyFont="1" applyFill="1" applyBorder="1" applyAlignment="1">
      <alignment wrapText="1"/>
    </xf>
    <xf numFmtId="0" fontId="2" fillId="0" borderId="2" xfId="0" applyFont="1" applyBorder="1" applyAlignment="1">
      <alignment wrapText="1"/>
    </xf>
    <xf numFmtId="4" fontId="2" fillId="0" borderId="14" xfId="0" applyNumberFormat="1" applyFont="1" applyBorder="1" applyAlignment="1">
      <alignment horizontal="right"/>
    </xf>
    <xf numFmtId="4" fontId="2" fillId="0" borderId="15" xfId="0" applyNumberFormat="1" applyFont="1" applyBorder="1"/>
    <xf numFmtId="0" fontId="1" fillId="2" borderId="14" xfId="0" applyFont="1" applyFill="1" applyBorder="1" applyAlignment="1">
      <alignment horizontal="left" vertical="center" wrapText="1"/>
    </xf>
    <xf numFmtId="0" fontId="2" fillId="2" borderId="11" xfId="0" applyFont="1" applyFill="1" applyBorder="1" applyAlignment="1">
      <alignment wrapText="1"/>
    </xf>
    <xf numFmtId="0" fontId="2" fillId="0" borderId="12" xfId="0" applyFont="1" applyBorder="1" applyAlignment="1">
      <alignment wrapText="1"/>
    </xf>
    <xf numFmtId="0" fontId="2" fillId="0" borderId="11" xfId="0" applyFont="1" applyBorder="1" applyAlignment="1">
      <alignment wrapText="1"/>
    </xf>
    <xf numFmtId="0" fontId="2" fillId="0" borderId="11" xfId="0" applyFont="1" applyBorder="1"/>
    <xf numFmtId="0" fontId="2" fillId="0" borderId="12" xfId="0" applyFont="1" applyBorder="1"/>
    <xf numFmtId="0" fontId="2" fillId="0" borderId="13" xfId="0" applyFont="1" applyBorder="1"/>
    <xf numFmtId="0" fontId="2" fillId="2" borderId="3" xfId="0" applyFont="1" applyFill="1" applyBorder="1" applyAlignment="1">
      <alignment wrapText="1"/>
    </xf>
    <xf numFmtId="0" fontId="2" fillId="0" borderId="3" xfId="0" applyFont="1" applyBorder="1" applyAlignment="1">
      <alignment wrapText="1"/>
    </xf>
    <xf numFmtId="0" fontId="2" fillId="0" borderId="3" xfId="0" applyFont="1" applyBorder="1"/>
    <xf numFmtId="0" fontId="2" fillId="0" borderId="5" xfId="0" applyFont="1" applyBorder="1"/>
    <xf numFmtId="14" fontId="1" fillId="0" borderId="3" xfId="0" quotePrefix="1" applyNumberFormat="1" applyFont="1" applyBorder="1"/>
    <xf numFmtId="0" fontId="2" fillId="0" borderId="1" xfId="0" applyFont="1" applyBorder="1" applyAlignment="1">
      <alignment horizontal="left" vertical="center" wrapText="1"/>
    </xf>
    <xf numFmtId="0" fontId="2" fillId="0" borderId="6" xfId="0" applyFont="1" applyBorder="1"/>
    <xf numFmtId="0" fontId="5" fillId="0" borderId="0" xfId="0" applyFont="1"/>
    <xf numFmtId="0" fontId="5" fillId="0" borderId="0" xfId="0" applyFont="1" applyBorder="1"/>
    <xf numFmtId="0" fontId="7" fillId="2" borderId="0" xfId="0" applyFont="1" applyFill="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7" fillId="2" borderId="0" xfId="0" applyFont="1" applyFill="1" applyAlignment="1">
      <alignment wrapText="1"/>
    </xf>
    <xf numFmtId="0" fontId="7" fillId="0" borderId="1" xfId="0" applyFont="1" applyBorder="1" applyAlignment="1">
      <alignment wrapText="1"/>
    </xf>
    <xf numFmtId="0" fontId="7" fillId="0" borderId="0" xfId="0" applyFont="1" applyAlignment="1">
      <alignment wrapText="1"/>
    </xf>
    <xf numFmtId="0" fontId="7" fillId="0" borderId="0" xfId="0" applyFont="1"/>
    <xf numFmtId="0" fontId="7" fillId="0" borderId="2" xfId="0" applyFont="1" applyBorder="1" applyAlignment="1">
      <alignment wrapText="1"/>
    </xf>
    <xf numFmtId="39" fontId="7" fillId="0" borderId="2" xfId="0" applyNumberFormat="1" applyFont="1" applyBorder="1" applyAlignment="1">
      <alignment wrapText="1"/>
    </xf>
    <xf numFmtId="0" fontId="0" fillId="0" borderId="0" xfId="0" applyBorder="1"/>
    <xf numFmtId="4" fontId="7" fillId="0" borderId="2" xfId="0" applyNumberFormat="1" applyFont="1" applyBorder="1" applyAlignment="1">
      <alignment wrapText="1"/>
    </xf>
    <xf numFmtId="0" fontId="6" fillId="2"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quotePrefix="1"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2" borderId="3" xfId="0" applyFont="1" applyFill="1" applyBorder="1" applyAlignment="1">
      <alignment wrapText="1"/>
    </xf>
    <xf numFmtId="0" fontId="6" fillId="0" borderId="3" xfId="0" applyFont="1" applyBorder="1" applyAlignment="1">
      <alignment wrapText="1"/>
    </xf>
    <xf numFmtId="0" fontId="6" fillId="0" borderId="4" xfId="0" applyFont="1" applyBorder="1" applyAlignment="1">
      <alignment wrapText="1"/>
    </xf>
    <xf numFmtId="0" fontId="6" fillId="0" borderId="3"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4" xfId="0" applyFont="1" applyBorder="1"/>
    <xf numFmtId="0" fontId="6" fillId="2" borderId="6" xfId="0" quotePrefix="1" applyFont="1" applyFill="1" applyBorder="1" applyAlignment="1">
      <alignment horizontal="center" wrapText="1"/>
    </xf>
    <xf numFmtId="0" fontId="6" fillId="0" borderId="8" xfId="0" quotePrefix="1" applyFont="1" applyBorder="1" applyAlignment="1">
      <alignment horizontal="center" wrapText="1"/>
    </xf>
    <xf numFmtId="0" fontId="6" fillId="0" borderId="7" xfId="0" quotePrefix="1" applyFont="1" applyBorder="1" applyAlignment="1">
      <alignment horizontal="center" wrapText="1"/>
    </xf>
    <xf numFmtId="0" fontId="6" fillId="0" borderId="6" xfId="0" quotePrefix="1" applyFont="1" applyBorder="1" applyAlignment="1">
      <alignment horizontal="center" wrapText="1"/>
    </xf>
    <xf numFmtId="0" fontId="6" fillId="0" borderId="6" xfId="0" applyFont="1" applyBorder="1"/>
    <xf numFmtId="0" fontId="6" fillId="0" borderId="1" xfId="0" applyFont="1" applyBorder="1"/>
    <xf numFmtId="0" fontId="6" fillId="0" borderId="7" xfId="0" applyFont="1" applyBorder="1"/>
    <xf numFmtId="0" fontId="6" fillId="0" borderId="8" xfId="0" quotePrefix="1" applyFont="1" applyBorder="1" applyAlignment="1">
      <alignment horizontal="center"/>
    </xf>
    <xf numFmtId="0" fontId="6" fillId="2" borderId="3" xfId="0" quotePrefix="1" applyFont="1" applyFill="1" applyBorder="1" applyAlignment="1">
      <alignment horizontal="left" wrapText="1"/>
    </xf>
    <xf numFmtId="0" fontId="6" fillId="0" borderId="0" xfId="0" quotePrefix="1" applyFont="1" applyBorder="1" applyAlignment="1">
      <alignment horizontal="center" wrapText="1"/>
    </xf>
    <xf numFmtId="0" fontId="6" fillId="0" borderId="3" xfId="0" quotePrefix="1" applyFont="1" applyBorder="1" applyAlignment="1">
      <alignment horizontal="center" wrapText="1"/>
    </xf>
    <xf numFmtId="0" fontId="6" fillId="0" borderId="4" xfId="0" quotePrefix="1" applyFont="1" applyBorder="1" applyAlignment="1">
      <alignment horizontal="center" wrapText="1"/>
    </xf>
    <xf numFmtId="0" fontId="6" fillId="0" borderId="3" xfId="0" applyFont="1" applyBorder="1"/>
    <xf numFmtId="0" fontId="6" fillId="0" borderId="0" xfId="0" applyFont="1" applyBorder="1"/>
    <xf numFmtId="0" fontId="6" fillId="0" borderId="5" xfId="0" applyFont="1" applyBorder="1"/>
    <xf numFmtId="0" fontId="6" fillId="0" borderId="4" xfId="0" quotePrefix="1" applyFont="1" applyBorder="1" applyAlignment="1">
      <alignment horizontal="center"/>
    </xf>
    <xf numFmtId="0" fontId="8" fillId="2" borderId="9" xfId="0" applyFont="1" applyFill="1" applyBorder="1" applyAlignment="1">
      <alignment wrapText="1"/>
    </xf>
    <xf numFmtId="0" fontId="7" fillId="0" borderId="9" xfId="0" applyFont="1" applyBorder="1" applyAlignment="1">
      <alignment wrapText="1"/>
    </xf>
    <xf numFmtId="4" fontId="7" fillId="0" borderId="9" xfId="0" applyNumberFormat="1" applyFont="1" applyBorder="1" applyAlignment="1">
      <alignment horizontal="right"/>
    </xf>
    <xf numFmtId="0" fontId="7" fillId="0" borderId="9" xfId="0" applyFont="1" applyBorder="1"/>
    <xf numFmtId="0" fontId="7" fillId="2" borderId="9" xfId="0" applyFont="1" applyFill="1" applyBorder="1" applyAlignment="1">
      <alignment horizontal="left" vertical="top" wrapText="1"/>
    </xf>
    <xf numFmtId="0" fontId="7" fillId="0" borderId="9" xfId="0" applyFont="1" applyBorder="1" applyAlignment="1">
      <alignment horizontal="left" vertical="top" wrapText="1"/>
    </xf>
    <xf numFmtId="4"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2" borderId="9" xfId="0" applyFont="1" applyFill="1" applyBorder="1" applyAlignment="1">
      <alignment wrapText="1"/>
    </xf>
    <xf numFmtId="0" fontId="7" fillId="0" borderId="9" xfId="0" applyFont="1" applyBorder="1" applyAlignment="1">
      <alignment vertical="center" wrapText="1"/>
    </xf>
    <xf numFmtId="0" fontId="7" fillId="2" borderId="9" xfId="0" applyFont="1" applyFill="1" applyBorder="1" applyAlignment="1">
      <alignment vertical="top" wrapText="1"/>
    </xf>
    <xf numFmtId="0" fontId="7" fillId="0" borderId="9" xfId="0" applyFont="1" applyBorder="1" applyAlignment="1">
      <alignment vertical="top" wrapText="1"/>
    </xf>
    <xf numFmtId="0" fontId="7" fillId="0" borderId="9" xfId="0" quotePrefix="1" applyFont="1" applyBorder="1" applyAlignment="1">
      <alignment horizontal="center" vertical="top" wrapText="1"/>
    </xf>
    <xf numFmtId="0" fontId="7" fillId="2" borderId="0" xfId="0" applyFont="1" applyFill="1" applyBorder="1" applyAlignment="1">
      <alignment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0" borderId="0" xfId="0" quotePrefix="1" applyFont="1" applyBorder="1" applyAlignment="1">
      <alignment horizontal="center" vertical="top" wrapText="1"/>
    </xf>
    <xf numFmtId="4" fontId="7" fillId="0" borderId="0" xfId="0" applyNumberFormat="1" applyFont="1" applyBorder="1" applyAlignment="1">
      <alignment horizontal="right" vertical="top" wrapText="1"/>
    </xf>
    <xf numFmtId="4" fontId="7" fillId="0" borderId="0" xfId="0" applyNumberFormat="1" applyFont="1" applyBorder="1" applyAlignment="1">
      <alignment horizontal="right"/>
    </xf>
    <xf numFmtId="0" fontId="7" fillId="0" borderId="0" xfId="0" applyFont="1" applyBorder="1" applyAlignment="1">
      <alignment horizontal="center" vertical="top" wrapText="1"/>
    </xf>
    <xf numFmtId="0" fontId="7" fillId="2"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1" xfId="0" quotePrefix="1" applyFont="1" applyBorder="1" applyAlignment="1">
      <alignment horizontal="center" vertical="top" wrapText="1"/>
    </xf>
    <xf numFmtId="4" fontId="7" fillId="0" borderId="1" xfId="0" applyNumberFormat="1" applyFont="1" applyBorder="1" applyAlignment="1">
      <alignment horizontal="right" vertical="top" wrapText="1"/>
    </xf>
    <xf numFmtId="4" fontId="7" fillId="0" borderId="1" xfId="0" applyNumberFormat="1" applyFont="1" applyBorder="1" applyAlignment="1">
      <alignment horizontal="right"/>
    </xf>
    <xf numFmtId="0" fontId="7" fillId="2" borderId="8" xfId="0" applyFont="1" applyFill="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wrapText="1"/>
    </xf>
    <xf numFmtId="0" fontId="7" fillId="0" borderId="8" xfId="0" applyFont="1" applyBorder="1" applyAlignment="1">
      <alignment horizontal="left" vertical="top" wrapText="1"/>
    </xf>
    <xf numFmtId="4" fontId="7" fillId="0" borderId="8" xfId="0" applyNumberFormat="1" applyFont="1" applyBorder="1" applyAlignment="1">
      <alignment horizontal="right"/>
    </xf>
    <xf numFmtId="0" fontId="7" fillId="0" borderId="8" xfId="0" applyFont="1" applyBorder="1"/>
    <xf numFmtId="0" fontId="7" fillId="2" borderId="9" xfId="0" applyFont="1" applyFill="1" applyBorder="1" applyAlignment="1">
      <alignment vertical="center" wrapText="1"/>
    </xf>
    <xf numFmtId="0" fontId="7" fillId="2" borderId="0" xfId="0" applyFont="1" applyFill="1" applyBorder="1" applyAlignment="1">
      <alignment horizontal="left" vertical="top" wrapText="1"/>
    </xf>
    <xf numFmtId="0" fontId="7" fillId="0" borderId="0" xfId="0" applyFont="1" applyBorder="1" applyAlignment="1">
      <alignment wrapText="1"/>
    </xf>
    <xf numFmtId="0" fontId="7" fillId="0" borderId="0" xfId="0" applyFont="1" applyBorder="1"/>
    <xf numFmtId="0" fontId="7"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wrapText="1"/>
    </xf>
    <xf numFmtId="4" fontId="7" fillId="0" borderId="4" xfId="0" applyNumberFormat="1" applyFont="1" applyBorder="1" applyAlignment="1">
      <alignment horizontal="right"/>
    </xf>
    <xf numFmtId="0" fontId="7" fillId="0" borderId="4" xfId="0" applyFont="1" applyBorder="1"/>
    <xf numFmtId="0" fontId="7" fillId="2" borderId="8" xfId="0" applyFont="1" applyFill="1" applyBorder="1" applyAlignment="1">
      <alignment horizontal="left" vertical="top" wrapText="1"/>
    </xf>
    <xf numFmtId="4" fontId="7" fillId="0" borderId="8" xfId="0" applyNumberFormat="1" applyFont="1" applyBorder="1" applyAlignment="1">
      <alignment horizontal="right" vertical="top" wrapText="1"/>
    </xf>
    <xf numFmtId="0" fontId="7" fillId="0" borderId="8" xfId="0" applyFont="1" applyBorder="1" applyAlignment="1">
      <alignment horizontal="center" vertical="top" wrapText="1"/>
    </xf>
    <xf numFmtId="0" fontId="7" fillId="2" borderId="10" xfId="0" applyFont="1" applyFill="1" applyBorder="1" applyAlignment="1">
      <alignment horizontal="left" vertical="top" wrapText="1"/>
    </xf>
    <xf numFmtId="0" fontId="7" fillId="0" borderId="10" xfId="0" applyFont="1" applyBorder="1" applyAlignment="1">
      <alignment horizontal="left" vertical="top" wrapText="1"/>
    </xf>
    <xf numFmtId="4" fontId="7" fillId="0" borderId="10" xfId="0" applyNumberFormat="1" applyFont="1" applyBorder="1" applyAlignment="1">
      <alignment horizontal="right" vertical="top" wrapText="1"/>
    </xf>
    <xf numFmtId="4" fontId="7" fillId="0" borderId="10" xfId="0" applyNumberFormat="1" applyFont="1" applyBorder="1" applyAlignment="1">
      <alignment horizontal="right"/>
    </xf>
    <xf numFmtId="0" fontId="7" fillId="0" borderId="10" xfId="0" applyFont="1" applyBorder="1" applyAlignment="1">
      <alignment horizontal="center" vertical="top" wrapText="1"/>
    </xf>
    <xf numFmtId="0" fontId="6" fillId="2" borderId="9" xfId="0" applyFont="1" applyFill="1" applyBorder="1" applyAlignment="1">
      <alignment horizontal="left" vertical="top" wrapText="1"/>
    </xf>
    <xf numFmtId="0" fontId="7" fillId="0" borderId="7" xfId="0" applyFont="1" applyBorder="1" applyAlignment="1">
      <alignment horizontal="left" vertical="top" wrapText="1"/>
    </xf>
    <xf numFmtId="0" fontId="7" fillId="2" borderId="1" xfId="0" applyFont="1" applyFill="1" applyBorder="1" applyAlignment="1">
      <alignment horizontal="left" vertical="top" wrapText="1"/>
    </xf>
    <xf numFmtId="0" fontId="6" fillId="2" borderId="8" xfId="0" applyFont="1" applyFill="1" applyBorder="1" applyAlignment="1">
      <alignment wrapText="1"/>
    </xf>
    <xf numFmtId="4" fontId="7" fillId="0" borderId="8" xfId="0" applyNumberFormat="1" applyFont="1" applyBorder="1" applyAlignment="1">
      <alignment horizontal="right" wrapText="1"/>
    </xf>
    <xf numFmtId="0" fontId="7" fillId="0" borderId="9" xfId="0" applyFont="1" applyBorder="1" applyAlignment="1">
      <alignment horizontal="center" wrapText="1"/>
    </xf>
    <xf numFmtId="0" fontId="7" fillId="0" borderId="9" xfId="0" applyFont="1" applyBorder="1" applyAlignment="1">
      <alignment horizontal="center"/>
    </xf>
    <xf numFmtId="3" fontId="7" fillId="0" borderId="9" xfId="0" applyNumberFormat="1" applyFont="1" applyBorder="1" applyAlignment="1">
      <alignment horizontal="left" vertical="top" wrapText="1"/>
    </xf>
    <xf numFmtId="4" fontId="7" fillId="0" borderId="9" xfId="0" applyNumberFormat="1" applyFont="1" applyBorder="1" applyAlignment="1">
      <alignment horizontal="center" vertical="top" wrapText="1"/>
    </xf>
    <xf numFmtId="4" fontId="7" fillId="0" borderId="0" xfId="0" applyNumberFormat="1" applyFont="1" applyBorder="1" applyAlignment="1">
      <alignment horizontal="right" wrapText="1"/>
    </xf>
    <xf numFmtId="4" fontId="7" fillId="0" borderId="9" xfId="0" applyNumberFormat="1" applyFont="1" applyBorder="1" applyAlignment="1">
      <alignment horizontal="right"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0" xfId="0" quotePrefix="1" applyFont="1" applyBorder="1" applyAlignment="1">
      <alignment horizontal="center" vertical="center" wrapText="1"/>
    </xf>
    <xf numFmtId="0" fontId="6" fillId="2" borderId="4" xfId="0" applyFont="1" applyFill="1" applyBorder="1" applyAlignment="1">
      <alignment wrapText="1"/>
    </xf>
    <xf numFmtId="0" fontId="6" fillId="2" borderId="8" xfId="0" quotePrefix="1" applyFont="1" applyFill="1" applyBorder="1" applyAlignment="1">
      <alignment horizontal="center" wrapText="1"/>
    </xf>
    <xf numFmtId="0" fontId="6" fillId="2" borderId="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7" fillId="0" borderId="9" xfId="0" applyFont="1" applyBorder="1" applyAlignment="1">
      <alignment horizontal="left" wrapText="1"/>
    </xf>
    <xf numFmtId="0" fontId="6" fillId="2" borderId="9" xfId="0" applyFont="1" applyFill="1" applyBorder="1" applyAlignment="1">
      <alignment vertical="top" wrapText="1"/>
    </xf>
    <xf numFmtId="0" fontId="7" fillId="0" borderId="9" xfId="0" quotePrefix="1" applyFont="1" applyBorder="1" applyAlignment="1">
      <alignment horizontal="left" vertical="top" wrapText="1"/>
    </xf>
    <xf numFmtId="0" fontId="7" fillId="0" borderId="10" xfId="0" applyFont="1" applyBorder="1" applyAlignment="1">
      <alignment wrapText="1"/>
    </xf>
    <xf numFmtId="0" fontId="7" fillId="0" borderId="10" xfId="0" applyFont="1" applyBorder="1"/>
    <xf numFmtId="0" fontId="7" fillId="0" borderId="1" xfId="0" applyFont="1" applyBorder="1"/>
    <xf numFmtId="0" fontId="6" fillId="0" borderId="7" xfId="0" quotePrefix="1" applyFont="1" applyBorder="1" applyAlignment="1">
      <alignment horizontal="center"/>
    </xf>
    <xf numFmtId="0" fontId="9" fillId="2" borderId="9" xfId="0" applyFont="1" applyFill="1" applyBorder="1" applyAlignment="1">
      <alignment wrapText="1"/>
    </xf>
    <xf numFmtId="0" fontId="7" fillId="0" borderId="7" xfId="0" applyFont="1" applyBorder="1"/>
    <xf numFmtId="0" fontId="6" fillId="2" borderId="14" xfId="0" applyFont="1" applyFill="1" applyBorder="1" applyAlignment="1">
      <alignment wrapText="1"/>
    </xf>
    <xf numFmtId="4" fontId="7" fillId="0" borderId="14" xfId="0" applyNumberFormat="1" applyFont="1" applyBorder="1" applyAlignment="1">
      <alignment horizontal="right"/>
    </xf>
    <xf numFmtId="0" fontId="7" fillId="0" borderId="15" xfId="0" applyFont="1" applyBorder="1"/>
    <xf numFmtId="0" fontId="6" fillId="2" borderId="14" xfId="0" applyFont="1" applyFill="1" applyBorder="1" applyAlignment="1">
      <alignment horizontal="left" vertical="center" wrapText="1"/>
    </xf>
    <xf numFmtId="0" fontId="7" fillId="2" borderId="11" xfId="0" applyFont="1" applyFill="1" applyBorder="1" applyAlignment="1">
      <alignment wrapText="1"/>
    </xf>
    <xf numFmtId="0" fontId="7" fillId="0" borderId="12" xfId="0" applyFont="1" applyBorder="1" applyAlignment="1">
      <alignment wrapText="1"/>
    </xf>
    <xf numFmtId="0" fontId="7" fillId="0" borderId="11" xfId="0" applyFont="1" applyBorder="1" applyAlignment="1">
      <alignment wrapText="1"/>
    </xf>
    <xf numFmtId="0" fontId="7" fillId="0" borderId="11" xfId="0" applyFont="1" applyBorder="1"/>
    <xf numFmtId="0" fontId="7" fillId="0" borderId="12" xfId="0" applyFont="1" applyBorder="1"/>
    <xf numFmtId="0" fontId="7" fillId="0" borderId="13" xfId="0" applyFont="1" applyBorder="1"/>
    <xf numFmtId="0" fontId="7" fillId="2" borderId="3" xfId="0" applyFont="1" applyFill="1" applyBorder="1" applyAlignment="1">
      <alignment wrapText="1"/>
    </xf>
    <xf numFmtId="0" fontId="7" fillId="0" borderId="3" xfId="0" applyFont="1" applyBorder="1" applyAlignment="1">
      <alignment wrapText="1"/>
    </xf>
    <xf numFmtId="0" fontId="7" fillId="0" borderId="3" xfId="0" applyFont="1" applyBorder="1"/>
    <xf numFmtId="0" fontId="7" fillId="0" borderId="5" xfId="0" applyFont="1" applyBorder="1"/>
    <xf numFmtId="14" fontId="6" fillId="0" borderId="3" xfId="0" quotePrefix="1" applyNumberFormat="1" applyFont="1" applyBorder="1"/>
    <xf numFmtId="0" fontId="7" fillId="0" borderId="1" xfId="0" applyFont="1" applyBorder="1" applyAlignment="1">
      <alignment horizontal="left" vertical="center" wrapText="1"/>
    </xf>
    <xf numFmtId="0" fontId="7" fillId="0" borderId="6" xfId="0" applyFont="1" applyBorder="1"/>
    <xf numFmtId="0" fontId="2" fillId="2" borderId="0" xfId="0" applyFont="1" applyFill="1" applyAlignment="1"/>
    <xf numFmtId="0" fontId="2" fillId="0" borderId="0" xfId="0" applyFont="1" applyAlignment="1"/>
    <xf numFmtId="0" fontId="2" fillId="0" borderId="9" xfId="0" applyFont="1" applyBorder="1" applyAlignment="1">
      <alignment horizontal="left" vertical="top"/>
    </xf>
    <xf numFmtId="0" fontId="1" fillId="0" borderId="0" xfId="0" applyFont="1" applyBorder="1" applyAlignment="1">
      <alignment horizontal="center" vertical="top" wrapText="1"/>
    </xf>
    <xf numFmtId="4" fontId="2" fillId="0" borderId="10" xfId="0" applyNumberFormat="1" applyFont="1" applyBorder="1" applyAlignment="1">
      <alignment horizontal="right" vertical="top"/>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2" borderId="11" xfId="0" applyFont="1" applyFill="1" applyBorder="1" applyAlignment="1">
      <alignment horizontal="center" vertical="center" wrapText="1"/>
    </xf>
    <xf numFmtId="165" fontId="1" fillId="0" borderId="3" xfId="0" quotePrefix="1" applyNumberFormat="1" applyFont="1" applyBorder="1"/>
    <xf numFmtId="0" fontId="12" fillId="2" borderId="0" xfId="0" applyFont="1" applyFill="1" applyAlignment="1">
      <alignment vertical="center"/>
    </xf>
    <xf numFmtId="0" fontId="12" fillId="2" borderId="0" xfId="0" applyFont="1" applyFill="1"/>
    <xf numFmtId="0" fontId="13" fillId="2" borderId="0" xfId="0" applyFont="1" applyFill="1" applyAlignment="1">
      <alignment horizontal="center" wrapText="1"/>
    </xf>
    <xf numFmtId="0" fontId="13" fillId="2" borderId="0" xfId="0" applyFont="1" applyFill="1" applyAlignment="1">
      <alignment horizontal="left" wrapText="1"/>
    </xf>
    <xf numFmtId="0" fontId="13" fillId="2" borderId="0" xfId="0" applyFont="1" applyFill="1" applyAlignment="1">
      <alignment wrapText="1"/>
    </xf>
    <xf numFmtId="0" fontId="11" fillId="2" borderId="0" xfId="0" applyFont="1" applyFill="1" applyAlignment="1">
      <alignment wrapText="1"/>
    </xf>
    <xf numFmtId="0" fontId="13" fillId="2" borderId="1" xfId="0" applyFont="1" applyFill="1" applyBorder="1" applyAlignment="1">
      <alignment wrapText="1"/>
    </xf>
    <xf numFmtId="0" fontId="13" fillId="2" borderId="2" xfId="0" applyFont="1" applyFill="1" applyBorder="1" applyAlignment="1"/>
    <xf numFmtId="0" fontId="13" fillId="2" borderId="2" xfId="0" applyFont="1" applyFill="1" applyBorder="1" applyAlignment="1">
      <alignment wrapText="1"/>
    </xf>
    <xf numFmtId="0" fontId="11" fillId="2" borderId="0" xfId="0" applyFont="1" applyFill="1"/>
    <xf numFmtId="0" fontId="2" fillId="2" borderId="0" xfId="0" applyFont="1" applyFill="1" applyAlignment="1">
      <alignment horizontal="left" wrapText="1"/>
    </xf>
    <xf numFmtId="0" fontId="1" fillId="2" borderId="0" xfId="0" applyFont="1" applyFill="1" applyAlignment="1">
      <alignment horizontal="center"/>
    </xf>
    <xf numFmtId="0" fontId="1" fillId="2" borderId="0" xfId="0" applyFont="1" applyFill="1"/>
    <xf numFmtId="0" fontId="5" fillId="2" borderId="0" xfId="0" applyFont="1" applyFill="1" applyAlignment="1">
      <alignment vertical="center"/>
    </xf>
    <xf numFmtId="0" fontId="5" fillId="2" borderId="0" xfId="0" applyFont="1" applyFill="1"/>
    <xf numFmtId="0" fontId="2" fillId="2" borderId="1" xfId="0" applyFont="1" applyFill="1" applyBorder="1" applyAlignment="1">
      <alignment horizontal="left" wrapText="1"/>
    </xf>
    <xf numFmtId="0" fontId="1" fillId="2" borderId="0" xfId="0" applyFont="1" applyFill="1" applyBorder="1" applyAlignment="1">
      <alignment horizontal="center"/>
    </xf>
    <xf numFmtId="0" fontId="1" fillId="2" borderId="0" xfId="0" applyFont="1" applyFill="1" applyBorder="1"/>
    <xf numFmtId="0" fontId="11" fillId="2" borderId="8" xfId="0" quotePrefix="1" applyFont="1" applyFill="1" applyBorder="1" applyAlignment="1">
      <alignment vertical="center"/>
    </xf>
    <xf numFmtId="0" fontId="11" fillId="2" borderId="9" xfId="0" quotePrefix="1" applyFont="1" applyFill="1" applyBorder="1" applyAlignment="1">
      <alignment horizontal="center" wrapText="1"/>
    </xf>
    <xf numFmtId="0" fontId="11" fillId="2" borderId="4" xfId="0" quotePrefix="1" applyFont="1" applyFill="1" applyBorder="1" applyAlignment="1">
      <alignment horizontal="center" vertical="center"/>
    </xf>
    <xf numFmtId="0" fontId="11" fillId="2" borderId="9" xfId="0" applyFont="1" applyFill="1" applyBorder="1" applyAlignment="1">
      <alignment horizontal="left" vertical="top" wrapText="1"/>
    </xf>
    <xf numFmtId="0" fontId="13" fillId="2" borderId="9" xfId="0" applyFont="1" applyFill="1" applyBorder="1" applyAlignment="1">
      <alignment wrapText="1"/>
    </xf>
    <xf numFmtId="0" fontId="13" fillId="2" borderId="9" xfId="0" applyFont="1" applyFill="1" applyBorder="1" applyAlignment="1">
      <alignment horizontal="left" wrapText="1"/>
    </xf>
    <xf numFmtId="0" fontId="13" fillId="2" borderId="9" xfId="0" applyFont="1" applyFill="1" applyBorder="1" applyAlignment="1">
      <alignment vertical="top" wrapText="1"/>
    </xf>
    <xf numFmtId="0" fontId="13" fillId="2" borderId="9" xfId="0" applyFont="1" applyFill="1" applyBorder="1" applyAlignment="1">
      <alignment horizontal="left" vertical="top" wrapText="1"/>
    </xf>
    <xf numFmtId="4" fontId="11" fillId="2" borderId="9" xfId="0" applyNumberFormat="1" applyFont="1" applyFill="1" applyBorder="1" applyAlignment="1">
      <alignment horizontal="center"/>
    </xf>
    <xf numFmtId="4" fontId="11" fillId="2" borderId="9" xfId="0" applyNumberFormat="1" applyFont="1" applyFill="1" applyBorder="1" applyAlignment="1">
      <alignment horizontal="right"/>
    </xf>
    <xf numFmtId="0" fontId="11" fillId="2" borderId="9" xfId="0" applyFont="1" applyFill="1" applyBorder="1"/>
    <xf numFmtId="0" fontId="14" fillId="2" borderId="9" xfId="0" applyFont="1" applyFill="1" applyBorder="1" applyAlignment="1">
      <alignment vertical="center" wrapText="1"/>
    </xf>
    <xf numFmtId="4" fontId="11" fillId="2" borderId="9" xfId="0" applyNumberFormat="1" applyFont="1" applyFill="1" applyBorder="1" applyAlignment="1">
      <alignment horizontal="right" vertical="center"/>
    </xf>
    <xf numFmtId="0" fontId="11" fillId="2" borderId="9" xfId="0" applyFont="1" applyFill="1" applyBorder="1" applyAlignment="1">
      <alignment horizontal="center" vertical="center" wrapText="1"/>
    </xf>
    <xf numFmtId="4" fontId="5" fillId="2" borderId="0" xfId="0" applyNumberFormat="1" applyFont="1" applyFill="1" applyAlignment="1">
      <alignment vertical="center"/>
    </xf>
    <xf numFmtId="4" fontId="11" fillId="2" borderId="9" xfId="0" applyNumberFormat="1"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9" xfId="0" applyFont="1" applyFill="1" applyBorder="1" applyAlignment="1">
      <alignment wrapText="1"/>
    </xf>
    <xf numFmtId="4" fontId="13" fillId="2" borderId="9" xfId="0" applyNumberFormat="1" applyFont="1" applyFill="1" applyBorder="1" applyAlignment="1">
      <alignment horizontal="left" wrapText="1"/>
    </xf>
    <xf numFmtId="0" fontId="11" fillId="2" borderId="9" xfId="0" applyFont="1" applyFill="1" applyBorder="1" applyAlignment="1">
      <alignment vertical="center"/>
    </xf>
    <xf numFmtId="0" fontId="14" fillId="2" borderId="9" xfId="0" applyFont="1" applyFill="1" applyBorder="1" applyAlignment="1">
      <alignment wrapText="1"/>
    </xf>
    <xf numFmtId="0" fontId="11" fillId="2" borderId="9" xfId="0" applyFont="1" applyFill="1" applyBorder="1" applyAlignment="1">
      <alignment horizontal="center" vertical="center"/>
    </xf>
    <xf numFmtId="0" fontId="13" fillId="2" borderId="9" xfId="0" quotePrefix="1" applyFont="1" applyFill="1" applyBorder="1" applyAlignment="1">
      <alignment horizontal="left" vertical="top" wrapText="1"/>
    </xf>
    <xf numFmtId="0" fontId="11" fillId="2" borderId="9" xfId="0" applyFont="1" applyFill="1" applyBorder="1" applyAlignment="1">
      <alignment vertical="top" wrapText="1"/>
    </xf>
    <xf numFmtId="0" fontId="11" fillId="2" borderId="9" xfId="0" applyFont="1" applyFill="1" applyBorder="1" applyAlignment="1">
      <alignment horizontal="left" vertical="center" wrapText="1"/>
    </xf>
    <xf numFmtId="0" fontId="15" fillId="2" borderId="9" xfId="0" applyFont="1" applyFill="1" applyBorder="1" applyAlignment="1">
      <alignment horizontal="left" vertical="center" wrapText="1"/>
    </xf>
    <xf numFmtId="4" fontId="11" fillId="2" borderId="9" xfId="0" applyNumberFormat="1" applyFont="1" applyFill="1" applyBorder="1" applyAlignment="1">
      <alignment horizontal="right" vertical="top" wrapText="1"/>
    </xf>
    <xf numFmtId="4" fontId="11" fillId="2" borderId="9" xfId="0" applyNumberFormat="1" applyFont="1" applyFill="1" applyBorder="1" applyAlignment="1">
      <alignment horizontal="right" vertical="center" wrapText="1"/>
    </xf>
    <xf numFmtId="0" fontId="13" fillId="2" borderId="9" xfId="0" quotePrefix="1" applyFont="1" applyFill="1" applyBorder="1" applyAlignment="1">
      <alignment vertical="top" wrapText="1"/>
    </xf>
    <xf numFmtId="4" fontId="11" fillId="2" borderId="9" xfId="0" applyNumberFormat="1" applyFont="1" applyFill="1" applyBorder="1" applyAlignment="1">
      <alignment horizontal="center" vertical="top"/>
    </xf>
    <xf numFmtId="4" fontId="11" fillId="2" borderId="9" xfId="0" applyNumberFormat="1" applyFont="1" applyFill="1" applyBorder="1" applyAlignment="1">
      <alignment horizontal="right" vertical="top"/>
    </xf>
    <xf numFmtId="4" fontId="5" fillId="2" borderId="0" xfId="0" applyNumberFormat="1" applyFont="1" applyFill="1" applyAlignment="1">
      <alignment vertical="top"/>
    </xf>
    <xf numFmtId="0" fontId="11" fillId="2" borderId="14" xfId="0" applyFont="1" applyFill="1" applyBorder="1" applyAlignment="1">
      <alignment wrapText="1"/>
    </xf>
    <xf numFmtId="0" fontId="13" fillId="2" borderId="2" xfId="0" applyFont="1" applyFill="1" applyBorder="1" applyAlignment="1">
      <alignment horizontal="left" wrapText="1"/>
    </xf>
    <xf numFmtId="0" fontId="11" fillId="2" borderId="4"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8" xfId="0" applyFont="1" applyFill="1" applyBorder="1" applyAlignment="1">
      <alignment horizontal="center" wrapText="1"/>
    </xf>
    <xf numFmtId="0" fontId="11" fillId="2" borderId="9" xfId="0" applyFont="1" applyFill="1" applyBorder="1" applyAlignment="1">
      <alignment horizontal="left" wrapText="1"/>
    </xf>
    <xf numFmtId="0" fontId="11" fillId="2" borderId="9" xfId="0" applyNumberFormat="1" applyFont="1" applyFill="1" applyBorder="1" applyAlignment="1">
      <alignment horizontal="center" wrapText="1"/>
    </xf>
    <xf numFmtId="0" fontId="16" fillId="2" borderId="0" xfId="0" applyFont="1" applyFill="1" applyAlignment="1">
      <alignment vertical="center"/>
    </xf>
    <xf numFmtId="0" fontId="11" fillId="2" borderId="1" xfId="0" applyFont="1" applyFill="1" applyBorder="1" applyAlignment="1">
      <alignment horizontal="left" wrapText="1"/>
    </xf>
    <xf numFmtId="0" fontId="11" fillId="2" borderId="8" xfId="0" applyNumberFormat="1" applyFont="1" applyFill="1" applyBorder="1" applyAlignment="1">
      <alignment horizontal="center" wrapText="1"/>
    </xf>
    <xf numFmtId="4" fontId="11" fillId="2" borderId="15" xfId="0" applyNumberFormat="1" applyFont="1" applyFill="1" applyBorder="1" applyAlignment="1">
      <alignment horizontal="center" vertical="top" wrapText="1"/>
    </xf>
    <xf numFmtId="0" fontId="17" fillId="2" borderId="6" xfId="0" applyFont="1" applyFill="1" applyBorder="1" applyAlignment="1">
      <alignment wrapText="1"/>
    </xf>
    <xf numFmtId="0" fontId="18" fillId="2" borderId="1" xfId="0" applyFont="1" applyFill="1" applyBorder="1" applyAlignment="1">
      <alignment wrapText="1"/>
    </xf>
    <xf numFmtId="0" fontId="18" fillId="2" borderId="1" xfId="0" applyFont="1" applyFill="1" applyBorder="1" applyAlignment="1">
      <alignment horizontal="left" wrapText="1"/>
    </xf>
    <xf numFmtId="4" fontId="11" fillId="2" borderId="8" xfId="0" applyNumberFormat="1" applyFont="1" applyFill="1" applyBorder="1" applyAlignment="1">
      <alignment horizontal="center"/>
    </xf>
    <xf numFmtId="4" fontId="11" fillId="2" borderId="8" xfId="0" applyNumberFormat="1" applyFont="1" applyFill="1" applyBorder="1" applyAlignment="1">
      <alignment horizontal="right"/>
    </xf>
    <xf numFmtId="4" fontId="11" fillId="2" borderId="15" xfId="0" applyNumberFormat="1" applyFont="1" applyFill="1" applyBorder="1"/>
    <xf numFmtId="0" fontId="16" fillId="2" borderId="0" xfId="0" applyFont="1" applyFill="1"/>
    <xf numFmtId="0" fontId="17" fillId="2" borderId="14" xfId="0" applyFont="1" applyFill="1" applyBorder="1" applyAlignment="1">
      <alignment horizontal="left" vertical="center" wrapText="1"/>
    </xf>
    <xf numFmtId="0" fontId="18" fillId="2" borderId="2" xfId="0" applyFont="1" applyFill="1" applyBorder="1" applyAlignment="1">
      <alignment wrapText="1"/>
    </xf>
    <xf numFmtId="0" fontId="18" fillId="2" borderId="2" xfId="0" applyFont="1" applyFill="1" applyBorder="1" applyAlignment="1">
      <alignment horizontal="left" wrapText="1"/>
    </xf>
    <xf numFmtId="0" fontId="17" fillId="2" borderId="2" xfId="0" applyFont="1" applyFill="1" applyBorder="1" applyAlignment="1">
      <alignment wrapText="1"/>
    </xf>
    <xf numFmtId="4" fontId="11" fillId="2" borderId="8" xfId="0" applyNumberFormat="1" applyFont="1" applyFill="1" applyBorder="1" applyAlignment="1">
      <alignment horizontal="right" vertical="center"/>
    </xf>
    <xf numFmtId="164" fontId="16" fillId="2" borderId="0" xfId="1" applyFont="1" applyFill="1" applyAlignment="1">
      <alignment vertical="center"/>
    </xf>
    <xf numFmtId="0" fontId="13" fillId="2" borderId="11" xfId="0" applyFont="1" applyFill="1" applyBorder="1" applyAlignment="1">
      <alignment wrapText="1"/>
    </xf>
    <xf numFmtId="0" fontId="13" fillId="2" borderId="12" xfId="0" applyFont="1" applyFill="1" applyBorder="1" applyAlignment="1">
      <alignment wrapText="1"/>
    </xf>
    <xf numFmtId="0" fontId="13" fillId="2" borderId="11" xfId="0" applyFont="1" applyFill="1" applyBorder="1" applyAlignment="1">
      <alignment horizontal="left" wrapText="1"/>
    </xf>
    <xf numFmtId="0" fontId="13" fillId="2" borderId="12" xfId="0" applyFont="1" applyFill="1" applyBorder="1" applyAlignment="1">
      <alignment horizontal="left"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2" xfId="0" applyFont="1" applyFill="1" applyBorder="1"/>
    <xf numFmtId="0" fontId="11" fillId="2" borderId="13" xfId="0" applyFont="1" applyFill="1" applyBorder="1"/>
    <xf numFmtId="0" fontId="13" fillId="2" borderId="3" xfId="0" applyFont="1" applyFill="1" applyBorder="1" applyAlignment="1">
      <alignment wrapText="1"/>
    </xf>
    <xf numFmtId="0" fontId="13" fillId="2" borderId="0" xfId="0" applyFont="1" applyFill="1" applyBorder="1" applyAlignment="1">
      <alignment wrapText="1"/>
    </xf>
    <xf numFmtId="0" fontId="13" fillId="2" borderId="3" xfId="0" applyFont="1" applyFill="1" applyBorder="1" applyAlignment="1">
      <alignment horizontal="left" wrapText="1"/>
    </xf>
    <xf numFmtId="0" fontId="13" fillId="2" borderId="0" xfId="0" applyFont="1" applyFill="1" applyBorder="1" applyAlignment="1">
      <alignment horizontal="left" wrapText="1"/>
    </xf>
    <xf numFmtId="0" fontId="11" fillId="2" borderId="3" xfId="0" applyFont="1" applyFill="1" applyBorder="1" applyAlignment="1">
      <alignment horizontal="center"/>
    </xf>
    <xf numFmtId="0" fontId="11" fillId="2" borderId="0" xfId="0" applyFont="1" applyFill="1" applyBorder="1" applyAlignment="1">
      <alignment horizontal="center"/>
    </xf>
    <xf numFmtId="0" fontId="11" fillId="2" borderId="0" xfId="0" applyFont="1" applyFill="1" applyBorder="1"/>
    <xf numFmtId="0" fontId="11" fillId="2" borderId="5" xfId="0" applyFont="1" applyFill="1" applyBorder="1"/>
    <xf numFmtId="165" fontId="11" fillId="2" borderId="3" xfId="0" quotePrefix="1" applyNumberFormat="1" applyFont="1" applyFill="1" applyBorder="1" applyAlignment="1">
      <alignment horizontal="center"/>
    </xf>
    <xf numFmtId="15" fontId="11" fillId="2" borderId="0" xfId="0" quotePrefix="1" applyNumberFormat="1" applyFont="1" applyFill="1" applyBorder="1" applyAlignment="1">
      <alignment horizontal="center"/>
    </xf>
    <xf numFmtId="10" fontId="11" fillId="2" borderId="0" xfId="0" applyNumberFormat="1" applyFont="1" applyFill="1" applyBorder="1"/>
    <xf numFmtId="0" fontId="11" fillId="2" borderId="6" xfId="0" applyFont="1" applyFill="1" applyBorder="1" applyAlignment="1">
      <alignment horizontal="center"/>
    </xf>
    <xf numFmtId="0" fontId="11" fillId="2" borderId="1" xfId="0" applyFont="1" applyFill="1" applyBorder="1" applyAlignment="1">
      <alignment horizontal="center"/>
    </xf>
    <xf numFmtId="4" fontId="11" fillId="2" borderId="1" xfId="0" applyNumberFormat="1" applyFont="1" applyFill="1" applyBorder="1"/>
    <xf numFmtId="0" fontId="11" fillId="2" borderId="7" xfId="0" applyFont="1" applyFill="1" applyBorder="1"/>
    <xf numFmtId="0" fontId="5" fillId="2" borderId="0" xfId="0" applyFont="1" applyFill="1" applyAlignment="1">
      <alignment horizontal="left"/>
    </xf>
    <xf numFmtId="0" fontId="5" fillId="2" borderId="0" xfId="0" applyFont="1" applyFill="1" applyAlignment="1"/>
    <xf numFmtId="0" fontId="19" fillId="2" borderId="0" xfId="0" applyFont="1" applyFill="1" applyAlignment="1">
      <alignment horizontal="center"/>
    </xf>
    <xf numFmtId="0" fontId="19" fillId="2" borderId="0" xfId="0" applyFont="1" applyFill="1"/>
    <xf numFmtId="164" fontId="5" fillId="2" borderId="0" xfId="1" applyFont="1" applyFill="1" applyAlignment="1">
      <alignment vertical="center"/>
    </xf>
    <xf numFmtId="164" fontId="5" fillId="2" borderId="0" xfId="0" applyNumberFormat="1" applyFont="1" applyFill="1"/>
    <xf numFmtId="4" fontId="13" fillId="2" borderId="9" xfId="0" applyNumberFormat="1" applyFont="1" applyFill="1" applyBorder="1" applyAlignment="1">
      <alignment horizontal="center" vertical="top" wrapText="1"/>
    </xf>
    <xf numFmtId="4" fontId="13" fillId="2" borderId="9" xfId="0" applyNumberFormat="1" applyFont="1" applyFill="1" applyBorder="1" applyAlignment="1">
      <alignment horizontal="left" vertical="top" wrapText="1"/>
    </xf>
    <xf numFmtId="0" fontId="11" fillId="2" borderId="0" xfId="0" applyFont="1" applyFill="1" applyAlignment="1">
      <alignment horizontal="center"/>
    </xf>
    <xf numFmtId="0" fontId="11" fillId="2" borderId="14" xfId="0" applyFont="1" applyFill="1" applyBorder="1" applyAlignment="1">
      <alignment horizontal="center" wrapText="1"/>
    </xf>
    <xf numFmtId="0" fontId="11" fillId="2" borderId="15" xfId="0" applyFont="1" applyFill="1" applyBorder="1" applyAlignment="1">
      <alignment horizontal="center" wrapText="1"/>
    </xf>
    <xf numFmtId="0" fontId="11" fillId="2" borderId="7" xfId="0" applyNumberFormat="1" applyFont="1" applyFill="1" applyBorder="1" applyAlignment="1">
      <alignment horizontal="center" wrapText="1"/>
    </xf>
    <xf numFmtId="164" fontId="19" fillId="2" borderId="0" xfId="1" applyFont="1" applyFill="1" applyBorder="1" applyAlignment="1">
      <alignment horizontal="center"/>
    </xf>
    <xf numFmtId="164" fontId="19" fillId="2" borderId="0" xfId="0" applyNumberFormat="1" applyFont="1" applyFill="1" applyBorder="1" applyAlignment="1">
      <alignment horizontal="right"/>
    </xf>
    <xf numFmtId="164" fontId="19" fillId="2" borderId="0" xfId="0" applyNumberFormat="1" applyFont="1" applyFill="1" applyBorder="1"/>
    <xf numFmtId="164" fontId="19" fillId="2" borderId="0" xfId="0" applyNumberFormat="1" applyFont="1" applyFill="1" applyBorder="1" applyAlignment="1">
      <alignment horizontal="center"/>
    </xf>
    <xf numFmtId="0" fontId="19" fillId="2" borderId="0" xfId="0" applyFont="1" applyFill="1" applyBorder="1" applyAlignment="1">
      <alignment horizontal="center"/>
    </xf>
    <xf numFmtId="0" fontId="19" fillId="2" borderId="0" xfId="0" applyFont="1" applyFill="1" applyBorder="1"/>
    <xf numFmtId="4" fontId="19" fillId="2" borderId="0" xfId="0" applyNumberFormat="1" applyFont="1" applyFill="1" applyBorder="1"/>
    <xf numFmtId="0" fontId="6" fillId="0" borderId="6"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7" xfId="0" quotePrefix="1" applyFont="1" applyBorder="1" applyAlignment="1">
      <alignment horizontal="center" vertical="center" wrapText="1"/>
    </xf>
    <xf numFmtId="4" fontId="6" fillId="0" borderId="14" xfId="0" applyNumberFormat="1" applyFont="1" applyBorder="1" applyAlignment="1">
      <alignment horizontal="center"/>
    </xf>
    <xf numFmtId="4" fontId="6" fillId="0" borderId="2" xfId="0" applyNumberFormat="1" applyFont="1" applyBorder="1" applyAlignment="1">
      <alignment horizontal="center"/>
    </xf>
    <xf numFmtId="4" fontId="6" fillId="0" borderId="15" xfId="0" applyNumberFormat="1" applyFont="1" applyBorder="1" applyAlignment="1">
      <alignment horizont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wrapText="1"/>
    </xf>
    <xf numFmtId="0" fontId="6" fillId="0" borderId="1" xfId="0" applyFont="1" applyBorder="1" applyAlignment="1">
      <alignment horizont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quotePrefix="1" applyFont="1" applyBorder="1" applyAlignment="1">
      <alignment horizontal="center" vertical="center" wrapText="1"/>
    </xf>
    <xf numFmtId="0" fontId="1" fillId="0" borderId="1" xfId="0" quotePrefix="1"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 fontId="1" fillId="0" borderId="14" xfId="0" applyNumberFormat="1" applyFont="1" applyBorder="1" applyAlignment="1">
      <alignment horizontal="center"/>
    </xf>
    <xf numFmtId="4" fontId="1" fillId="0" borderId="2" xfId="0" applyNumberFormat="1" applyFont="1" applyBorder="1" applyAlignment="1">
      <alignment horizontal="center"/>
    </xf>
    <xf numFmtId="4" fontId="1" fillId="0" borderId="15" xfId="0" applyNumberFormat="1" applyFont="1" applyBorder="1" applyAlignment="1">
      <alignment horizontal="center"/>
    </xf>
    <xf numFmtId="0" fontId="1" fillId="0" borderId="6" xfId="0" applyFont="1" applyBorder="1" applyAlignment="1">
      <alignment horizontal="center" wrapText="1"/>
    </xf>
    <xf numFmtId="0" fontId="1" fillId="0" borderId="1" xfId="0" applyFont="1" applyBorder="1" applyAlignment="1">
      <alignment horizontal="center" wrapText="1"/>
    </xf>
    <xf numFmtId="0" fontId="1" fillId="0" borderId="0" xfId="0" applyFont="1" applyAlignment="1">
      <alignment horizontal="center"/>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xf>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4" fontId="13" fillId="2" borderId="1" xfId="0" applyNumberFormat="1" applyFont="1" applyFill="1" applyBorder="1" applyAlignment="1">
      <alignment horizontal="center"/>
    </xf>
    <xf numFmtId="0" fontId="13" fillId="2" borderId="1"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wrapText="1"/>
    </xf>
    <xf numFmtId="4" fontId="13" fillId="2" borderId="2" xfId="0" applyNumberFormat="1" applyFont="1" applyFill="1" applyBorder="1" applyAlignment="1">
      <alignment horizontal="center"/>
    </xf>
    <xf numFmtId="0" fontId="13" fillId="2" borderId="2" xfId="0" applyFont="1" applyFill="1" applyBorder="1" applyAlignment="1">
      <alignment horizontal="center"/>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0" xfId="0" applyFont="1" applyFill="1" applyBorder="1" applyAlignment="1">
      <alignment horizontal="center" vertical="center" wrapText="1"/>
    </xf>
    <xf numFmtId="0" fontId="11" fillId="2" borderId="1" xfId="0" applyFont="1" applyFill="1" applyBorder="1" applyAlignment="1">
      <alignment horizontal="center" vertical="top" wrapText="1"/>
    </xf>
    <xf numFmtId="0" fontId="11" fillId="2" borderId="14" xfId="0" applyFont="1" applyFill="1" applyBorder="1" applyAlignment="1">
      <alignment horizontal="left" wrapText="1"/>
    </xf>
    <xf numFmtId="0" fontId="11" fillId="2" borderId="2" xfId="0" applyFont="1" applyFill="1" applyBorder="1" applyAlignment="1">
      <alignment horizontal="left" wrapText="1"/>
    </xf>
    <xf numFmtId="0" fontId="11" fillId="2" borderId="15" xfId="0" applyFont="1" applyFill="1" applyBorder="1" applyAlignment="1">
      <alignment horizontal="left" wrapText="1"/>
    </xf>
    <xf numFmtId="0" fontId="11" fillId="2" borderId="14" xfId="0" applyFont="1" applyFill="1" applyBorder="1" applyAlignment="1">
      <alignment horizontal="center" wrapText="1"/>
    </xf>
    <xf numFmtId="0" fontId="11" fillId="2" borderId="15" xfId="0" applyFont="1" applyFill="1" applyBorder="1" applyAlignment="1">
      <alignment horizontal="center" wrapText="1"/>
    </xf>
    <xf numFmtId="0" fontId="11" fillId="2" borderId="3" xfId="0" applyFont="1" applyFill="1" applyBorder="1" applyAlignment="1">
      <alignment horizontal="center" vertical="top" wrapText="1"/>
    </xf>
    <xf numFmtId="0" fontId="11" fillId="2" borderId="5" xfId="0" applyFont="1" applyFill="1" applyBorder="1" applyAlignment="1">
      <alignment horizontal="center" vertical="top" wrapText="1"/>
    </xf>
    <xf numFmtId="4" fontId="11" fillId="2" borderId="3" xfId="0" applyNumberFormat="1" applyFont="1" applyFill="1" applyBorder="1" applyAlignment="1">
      <alignment horizontal="center" vertical="top" wrapText="1"/>
    </xf>
    <xf numFmtId="4" fontId="11" fillId="2" borderId="0" xfId="0" applyNumberFormat="1" applyFont="1" applyFill="1" applyBorder="1" applyAlignment="1">
      <alignment horizontal="center" vertical="top" wrapText="1"/>
    </xf>
    <xf numFmtId="4" fontId="11" fillId="2" borderId="5" xfId="0" applyNumberFormat="1" applyFont="1" applyFill="1" applyBorder="1" applyAlignment="1">
      <alignment horizontal="center" vertical="top" wrapText="1"/>
    </xf>
    <xf numFmtId="0" fontId="11" fillId="2" borderId="1" xfId="0" applyFont="1" applyFill="1" applyBorder="1" applyAlignment="1">
      <alignment horizontal="center" wrapText="1"/>
    </xf>
    <xf numFmtId="0" fontId="11" fillId="2" borderId="7" xfId="0" applyFont="1" applyFill="1" applyBorder="1" applyAlignment="1">
      <alignment horizontal="center" wrapText="1"/>
    </xf>
    <xf numFmtId="0" fontId="11" fillId="2" borderId="6" xfId="0" applyNumberFormat="1" applyFont="1" applyFill="1" applyBorder="1" applyAlignment="1">
      <alignment horizontal="center" wrapText="1"/>
    </xf>
    <xf numFmtId="0" fontId="11" fillId="2" borderId="1" xfId="0" applyNumberFormat="1" applyFont="1" applyFill="1" applyBorder="1" applyAlignment="1">
      <alignment horizontal="center" wrapText="1"/>
    </xf>
    <xf numFmtId="0" fontId="11" fillId="2" borderId="7" xfId="0" applyNumberFormat="1"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1168876</xdr:colOff>
      <xdr:row>72</xdr:row>
      <xdr:rowOff>83345</xdr:rowOff>
    </xdr:from>
    <xdr:to>
      <xdr:col>1</xdr:col>
      <xdr:colOff>887851</xdr:colOff>
      <xdr:row>76</xdr:row>
      <xdr:rowOff>95250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76" y="52411314"/>
          <a:ext cx="1421569" cy="952499"/>
        </a:xfrm>
        <a:prstGeom prst="rect">
          <a:avLst/>
        </a:prstGeom>
      </xdr:spPr>
    </xdr:pic>
    <xdr:clientData/>
  </xdr:twoCellAnchor>
  <xdr:twoCellAnchor editAs="oneCell">
    <xdr:from>
      <xdr:col>2</xdr:col>
      <xdr:colOff>1554937</xdr:colOff>
      <xdr:row>71</xdr:row>
      <xdr:rowOff>150002</xdr:rowOff>
    </xdr:from>
    <xdr:to>
      <xdr:col>4</xdr:col>
      <xdr:colOff>871809</xdr:colOff>
      <xdr:row>76</xdr:row>
      <xdr:rowOff>177721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64875" y="52263658"/>
          <a:ext cx="2602997" cy="1182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0"/>
  <sheetViews>
    <sheetView topLeftCell="A214" workbookViewId="0">
      <selection activeCell="M38" sqref="M38"/>
    </sheetView>
  </sheetViews>
  <sheetFormatPr defaultRowHeight="15" x14ac:dyDescent="0.25"/>
  <cols>
    <col min="1" max="1" width="20.85546875" customWidth="1"/>
    <col min="2" max="2" width="16.42578125" customWidth="1"/>
    <col min="3" max="3" width="18.5703125" customWidth="1"/>
    <col min="4" max="4" width="13.42578125" customWidth="1"/>
    <col min="5" max="5" width="13.85546875" customWidth="1"/>
    <col min="6" max="6" width="12.5703125" customWidth="1"/>
    <col min="7" max="7" width="13.85546875" customWidth="1"/>
    <col min="8" max="8" width="13" customWidth="1"/>
    <col min="9" max="9" width="11.140625" customWidth="1"/>
    <col min="10" max="10" width="11.5703125" customWidth="1"/>
    <col min="11" max="11" width="9.28515625" bestFit="1" customWidth="1"/>
  </cols>
  <sheetData>
    <row r="1" spans="1:11" x14ac:dyDescent="0.25">
      <c r="A1" s="428" t="s">
        <v>0</v>
      </c>
      <c r="B1" s="428"/>
      <c r="C1" s="428"/>
      <c r="D1" s="428"/>
      <c r="E1" s="428"/>
      <c r="F1" s="428"/>
      <c r="G1" s="428"/>
      <c r="H1" s="428"/>
      <c r="I1" s="428"/>
      <c r="J1" s="428"/>
      <c r="K1" s="428"/>
    </row>
    <row r="2" spans="1:11" x14ac:dyDescent="0.25">
      <c r="A2" s="428" t="s">
        <v>1</v>
      </c>
      <c r="B2" s="428"/>
      <c r="C2" s="428"/>
      <c r="D2" s="428"/>
      <c r="E2" s="428"/>
      <c r="F2" s="428"/>
      <c r="G2" s="428"/>
      <c r="H2" s="428"/>
      <c r="I2" s="428"/>
      <c r="J2" s="428"/>
      <c r="K2" s="428"/>
    </row>
    <row r="3" spans="1:11" x14ac:dyDescent="0.25">
      <c r="A3" s="1"/>
      <c r="B3" s="2"/>
      <c r="C3" s="2"/>
      <c r="D3" s="2"/>
      <c r="E3" s="2"/>
      <c r="F3" s="2"/>
      <c r="G3" s="2"/>
      <c r="H3" s="3"/>
      <c r="I3" s="3"/>
      <c r="J3" s="3"/>
      <c r="K3" s="3"/>
    </row>
    <row r="4" spans="1:11" x14ac:dyDescent="0.25">
      <c r="A4" s="4" t="s">
        <v>2</v>
      </c>
      <c r="B4" s="5" t="s">
        <v>3</v>
      </c>
      <c r="C4" s="6"/>
      <c r="D4" s="6"/>
      <c r="E4" s="6"/>
      <c r="F4" s="6"/>
      <c r="G4" s="6"/>
      <c r="H4" s="7"/>
      <c r="I4" s="7"/>
      <c r="J4" s="7"/>
      <c r="K4" s="7"/>
    </row>
    <row r="5" spans="1:11" x14ac:dyDescent="0.25">
      <c r="A5" s="4" t="s">
        <v>4</v>
      </c>
      <c r="B5" s="8" t="s">
        <v>5</v>
      </c>
      <c r="C5" s="6"/>
      <c r="D5" s="6"/>
      <c r="E5" s="6"/>
      <c r="F5" s="6"/>
      <c r="G5" s="6"/>
      <c r="H5" s="7"/>
      <c r="I5" s="7"/>
      <c r="J5" s="7"/>
      <c r="K5" s="7"/>
    </row>
    <row r="6" spans="1:11" x14ac:dyDescent="0.25">
      <c r="A6" s="4" t="s">
        <v>6</v>
      </c>
      <c r="B6" s="8" t="s">
        <v>7</v>
      </c>
      <c r="C6" s="6"/>
      <c r="D6" s="6"/>
      <c r="E6" s="6"/>
      <c r="F6" s="6"/>
      <c r="G6" s="6"/>
      <c r="H6" s="7"/>
      <c r="I6" s="7"/>
      <c r="J6" s="7"/>
      <c r="K6" s="7"/>
    </row>
    <row r="7" spans="1:11" x14ac:dyDescent="0.25">
      <c r="A7" s="4" t="s">
        <v>8</v>
      </c>
      <c r="B7" s="9">
        <v>119992789.88</v>
      </c>
      <c r="C7" s="6"/>
      <c r="D7" s="6"/>
      <c r="E7" s="6"/>
      <c r="F7" s="6"/>
      <c r="G7" s="6"/>
      <c r="H7" s="7"/>
      <c r="I7" s="7"/>
      <c r="J7" s="7"/>
      <c r="K7" s="7"/>
    </row>
    <row r="8" spans="1:11" x14ac:dyDescent="0.25">
      <c r="A8" s="4" t="s">
        <v>9</v>
      </c>
      <c r="B8" s="10">
        <v>15668600</v>
      </c>
      <c r="C8" s="6"/>
      <c r="D8" s="6"/>
      <c r="E8" s="6"/>
      <c r="F8" s="6"/>
      <c r="G8" s="6"/>
      <c r="H8" s="7"/>
      <c r="I8" s="7"/>
      <c r="J8" s="7"/>
      <c r="K8" s="7"/>
    </row>
    <row r="9" spans="1:11" x14ac:dyDescent="0.25">
      <c r="A9" s="11"/>
      <c r="B9" s="12"/>
      <c r="C9" s="13"/>
      <c r="D9" s="13"/>
      <c r="E9" s="13"/>
      <c r="F9" s="13"/>
      <c r="G9" s="13"/>
      <c r="H9" s="14"/>
      <c r="I9" s="14"/>
      <c r="J9" s="14"/>
      <c r="K9" s="14"/>
    </row>
    <row r="10" spans="1:11" ht="42" x14ac:dyDescent="0.25">
      <c r="A10" s="15" t="s">
        <v>10</v>
      </c>
      <c r="B10" s="16" t="s">
        <v>11</v>
      </c>
      <c r="C10" s="17" t="s">
        <v>12</v>
      </c>
      <c r="D10" s="16" t="s">
        <v>13</v>
      </c>
      <c r="E10" s="16" t="s">
        <v>14</v>
      </c>
      <c r="F10" s="17" t="s">
        <v>15</v>
      </c>
      <c r="G10" s="16" t="s">
        <v>16</v>
      </c>
      <c r="H10" s="414" t="s">
        <v>17</v>
      </c>
      <c r="I10" s="415"/>
      <c r="J10" s="416"/>
      <c r="K10" s="17" t="s">
        <v>18</v>
      </c>
    </row>
    <row r="11" spans="1:11" ht="21" x14ac:dyDescent="0.25">
      <c r="A11" s="15"/>
      <c r="B11" s="16"/>
      <c r="C11" s="17"/>
      <c r="D11" s="16" t="s">
        <v>19</v>
      </c>
      <c r="E11" s="16"/>
      <c r="F11" s="17"/>
      <c r="G11" s="16"/>
      <c r="H11" s="417" t="s">
        <v>20</v>
      </c>
      <c r="I11" s="418"/>
      <c r="J11" s="419"/>
      <c r="K11" s="17"/>
    </row>
    <row r="12" spans="1:11" x14ac:dyDescent="0.25">
      <c r="A12" s="18"/>
      <c r="B12" s="19"/>
      <c r="C12" s="20"/>
      <c r="D12" s="19"/>
      <c r="E12" s="19"/>
      <c r="F12" s="20"/>
      <c r="G12" s="19"/>
      <c r="H12" s="21" t="s">
        <v>21</v>
      </c>
      <c r="I12" s="22" t="s">
        <v>22</v>
      </c>
      <c r="J12" s="23" t="s">
        <v>23</v>
      </c>
      <c r="K12" s="24"/>
    </row>
    <row r="13" spans="1:11" x14ac:dyDescent="0.25">
      <c r="A13" s="25" t="s">
        <v>24</v>
      </c>
      <c r="B13" s="26" t="s">
        <v>25</v>
      </c>
      <c r="C13" s="27" t="s">
        <v>26</v>
      </c>
      <c r="D13" s="28" t="s">
        <v>27</v>
      </c>
      <c r="E13" s="28" t="s">
        <v>28</v>
      </c>
      <c r="F13" s="26" t="s">
        <v>29</v>
      </c>
      <c r="G13" s="28" t="s">
        <v>30</v>
      </c>
      <c r="H13" s="29"/>
      <c r="I13" s="30"/>
      <c r="J13" s="31"/>
      <c r="K13" s="32" t="s">
        <v>31</v>
      </c>
    </row>
    <row r="14" spans="1:11" x14ac:dyDescent="0.25">
      <c r="A14" s="33"/>
      <c r="B14" s="34"/>
      <c r="C14" s="35"/>
      <c r="D14" s="35"/>
      <c r="E14" s="34"/>
      <c r="F14" s="35"/>
      <c r="G14" s="35"/>
      <c r="H14" s="36"/>
      <c r="I14" s="36"/>
      <c r="J14" s="36"/>
      <c r="K14" s="37"/>
    </row>
    <row r="15" spans="1:11" x14ac:dyDescent="0.25">
      <c r="A15" s="33"/>
      <c r="B15" s="34"/>
      <c r="C15" s="35"/>
      <c r="D15" s="35"/>
      <c r="E15" s="34"/>
      <c r="F15" s="35"/>
      <c r="G15" s="35"/>
      <c r="H15" s="36"/>
      <c r="I15" s="36"/>
      <c r="J15" s="36"/>
      <c r="K15" s="37"/>
    </row>
    <row r="16" spans="1:11" x14ac:dyDescent="0.25">
      <c r="A16" s="33"/>
      <c r="B16" s="34"/>
      <c r="C16" s="35"/>
      <c r="D16" s="35"/>
      <c r="E16" s="34"/>
      <c r="F16" s="35"/>
      <c r="G16" s="35"/>
      <c r="H16" s="36"/>
      <c r="I16" s="36"/>
      <c r="J16" s="36"/>
      <c r="K16" s="37"/>
    </row>
    <row r="17" spans="1:11" x14ac:dyDescent="0.25">
      <c r="A17" s="33"/>
      <c r="B17" s="34"/>
      <c r="C17" s="35"/>
      <c r="D17" s="35"/>
      <c r="E17" s="34"/>
      <c r="F17" s="35"/>
      <c r="G17" s="35"/>
      <c r="H17" s="36"/>
      <c r="I17" s="36"/>
      <c r="J17" s="36"/>
      <c r="K17" s="37"/>
    </row>
    <row r="18" spans="1:11" x14ac:dyDescent="0.25">
      <c r="A18" s="38"/>
      <c r="B18" s="39"/>
      <c r="C18" s="40"/>
      <c r="D18" s="40"/>
      <c r="E18" s="39"/>
      <c r="F18" s="40"/>
      <c r="G18" s="40"/>
      <c r="H18" s="41"/>
      <c r="I18" s="41"/>
      <c r="J18" s="41"/>
      <c r="K18" s="42"/>
    </row>
    <row r="19" spans="1:11" ht="21" x14ac:dyDescent="0.25">
      <c r="A19" s="43" t="s">
        <v>32</v>
      </c>
      <c r="B19" s="44"/>
      <c r="C19" s="45"/>
      <c r="D19" s="45"/>
      <c r="E19" s="44"/>
      <c r="F19" s="45"/>
      <c r="G19" s="44"/>
      <c r="H19" s="46"/>
      <c r="I19" s="46"/>
      <c r="J19" s="46"/>
      <c r="K19" s="47"/>
    </row>
    <row r="20" spans="1:11" x14ac:dyDescent="0.25">
      <c r="A20" s="48" t="s">
        <v>33</v>
      </c>
      <c r="B20" s="44"/>
      <c r="C20" s="45"/>
      <c r="D20" s="45"/>
      <c r="E20" s="44"/>
      <c r="F20" s="45"/>
      <c r="G20" s="44"/>
      <c r="H20" s="46"/>
      <c r="I20" s="46"/>
      <c r="J20" s="46"/>
      <c r="K20" s="47"/>
    </row>
    <row r="21" spans="1:11" ht="63" x14ac:dyDescent="0.25">
      <c r="A21" s="49" t="s">
        <v>34</v>
      </c>
      <c r="B21" s="44" t="s">
        <v>35</v>
      </c>
      <c r="C21" s="44" t="s">
        <v>36</v>
      </c>
      <c r="D21" s="44" t="s">
        <v>37</v>
      </c>
      <c r="E21" s="44" t="s">
        <v>38</v>
      </c>
      <c r="F21" s="44" t="s">
        <v>39</v>
      </c>
      <c r="G21" s="44" t="s">
        <v>40</v>
      </c>
      <c r="H21" s="50">
        <v>3600</v>
      </c>
      <c r="I21" s="46"/>
      <c r="J21" s="46"/>
      <c r="K21" s="51" t="s">
        <v>41</v>
      </c>
    </row>
    <row r="22" spans="1:11" ht="73.5" x14ac:dyDescent="0.25">
      <c r="A22" s="52" t="s">
        <v>42</v>
      </c>
      <c r="B22" s="53" t="s">
        <v>43</v>
      </c>
      <c r="C22" s="53" t="s">
        <v>44</v>
      </c>
      <c r="D22" s="53" t="s">
        <v>37</v>
      </c>
      <c r="E22" s="53" t="s">
        <v>45</v>
      </c>
      <c r="F22" s="53" t="s">
        <v>46</v>
      </c>
      <c r="G22" s="53" t="s">
        <v>47</v>
      </c>
      <c r="H22" s="54">
        <v>10000</v>
      </c>
      <c r="I22" s="55"/>
      <c r="J22" s="55"/>
      <c r="K22" s="56" t="s">
        <v>41</v>
      </c>
    </row>
    <row r="23" spans="1:11" x14ac:dyDescent="0.25">
      <c r="A23" s="57"/>
      <c r="B23" s="58"/>
      <c r="C23" s="59"/>
      <c r="D23" s="59"/>
      <c r="E23" s="59"/>
      <c r="F23" s="59"/>
      <c r="G23" s="59"/>
      <c r="H23" s="60"/>
      <c r="I23" s="61"/>
      <c r="J23" s="61"/>
      <c r="K23" s="62"/>
    </row>
    <row r="24" spans="1:11" ht="73.5" x14ac:dyDescent="0.25">
      <c r="A24" s="49" t="s">
        <v>48</v>
      </c>
      <c r="B24" s="44" t="s">
        <v>49</v>
      </c>
      <c r="C24" s="44" t="s">
        <v>50</v>
      </c>
      <c r="D24" s="44" t="s">
        <v>51</v>
      </c>
      <c r="E24" s="44" t="s">
        <v>52</v>
      </c>
      <c r="F24" s="44" t="s">
        <v>53</v>
      </c>
      <c r="G24" s="44" t="s">
        <v>54</v>
      </c>
      <c r="H24" s="50">
        <v>50000</v>
      </c>
      <c r="I24" s="46"/>
      <c r="J24" s="46"/>
      <c r="K24" s="51" t="s">
        <v>41</v>
      </c>
    </row>
    <row r="25" spans="1:11" x14ac:dyDescent="0.25">
      <c r="A25" s="63"/>
      <c r="B25" s="44"/>
      <c r="C25" s="44"/>
      <c r="D25" s="44"/>
      <c r="E25" s="64">
        <v>1</v>
      </c>
      <c r="F25" s="44"/>
      <c r="G25" s="44"/>
      <c r="H25" s="50">
        <f>SUM(H21:H24)</f>
        <v>63600</v>
      </c>
      <c r="I25" s="46"/>
      <c r="J25" s="46"/>
      <c r="K25" s="51"/>
    </row>
    <row r="26" spans="1:11" x14ac:dyDescent="0.25">
      <c r="A26" s="65"/>
      <c r="B26" s="34"/>
      <c r="C26" s="34"/>
      <c r="D26" s="34"/>
      <c r="E26" s="34"/>
      <c r="F26" s="34"/>
      <c r="G26" s="34"/>
      <c r="H26" s="66"/>
      <c r="I26" s="36"/>
      <c r="J26" s="36"/>
      <c r="K26" s="67"/>
    </row>
    <row r="27" spans="1:11" x14ac:dyDescent="0.25">
      <c r="A27" s="65"/>
      <c r="B27" s="34"/>
      <c r="C27" s="34"/>
      <c r="D27" s="34"/>
      <c r="E27" s="34"/>
      <c r="F27" s="34"/>
      <c r="G27" s="34"/>
      <c r="H27" s="66"/>
      <c r="I27" s="36"/>
      <c r="J27" s="36"/>
      <c r="K27" s="67"/>
    </row>
    <row r="28" spans="1:11" x14ac:dyDescent="0.25">
      <c r="A28" s="65"/>
      <c r="B28" s="34"/>
      <c r="C28" s="34"/>
      <c r="D28" s="34"/>
      <c r="E28" s="34"/>
      <c r="F28" s="34"/>
      <c r="G28" s="34"/>
      <c r="H28" s="66"/>
      <c r="I28" s="36"/>
      <c r="J28" s="36"/>
      <c r="K28" s="67"/>
    </row>
    <row r="29" spans="1:11" x14ac:dyDescent="0.25">
      <c r="A29" s="65"/>
      <c r="B29" s="34"/>
      <c r="C29" s="34"/>
      <c r="D29" s="34"/>
      <c r="E29" s="34"/>
      <c r="F29" s="34"/>
      <c r="G29" s="34"/>
      <c r="H29" s="66"/>
      <c r="I29" s="36"/>
      <c r="J29" s="36"/>
      <c r="K29" s="67"/>
    </row>
    <row r="30" spans="1:11" x14ac:dyDescent="0.25">
      <c r="A30" s="65"/>
      <c r="B30" s="34"/>
      <c r="C30" s="34"/>
      <c r="D30" s="34"/>
      <c r="E30" s="34"/>
      <c r="F30" s="34"/>
      <c r="G30" s="34"/>
      <c r="H30" s="66"/>
      <c r="I30" s="36"/>
      <c r="J30" s="36"/>
      <c r="K30" s="67"/>
    </row>
    <row r="31" spans="1:11" x14ac:dyDescent="0.25">
      <c r="A31" s="65"/>
      <c r="B31" s="34"/>
      <c r="C31" s="34"/>
      <c r="D31" s="34"/>
      <c r="E31" s="34"/>
      <c r="F31" s="34"/>
      <c r="G31" s="34"/>
      <c r="H31" s="66"/>
      <c r="I31" s="36"/>
      <c r="J31" s="36"/>
      <c r="K31" s="67"/>
    </row>
    <row r="32" spans="1:11" x14ac:dyDescent="0.25">
      <c r="A32" s="68"/>
      <c r="B32" s="69"/>
      <c r="C32" s="69"/>
      <c r="D32" s="69"/>
      <c r="E32" s="69"/>
      <c r="F32" s="69"/>
      <c r="G32" s="69"/>
      <c r="H32" s="70"/>
      <c r="I32" s="71"/>
      <c r="J32" s="71"/>
      <c r="K32" s="72"/>
    </row>
    <row r="33" spans="1:11" ht="42" x14ac:dyDescent="0.25">
      <c r="A33" s="15" t="s">
        <v>10</v>
      </c>
      <c r="B33" s="16" t="s">
        <v>11</v>
      </c>
      <c r="C33" s="17" t="s">
        <v>12</v>
      </c>
      <c r="D33" s="16" t="s">
        <v>13</v>
      </c>
      <c r="E33" s="16" t="s">
        <v>14</v>
      </c>
      <c r="F33" s="17" t="s">
        <v>15</v>
      </c>
      <c r="G33" s="16" t="s">
        <v>16</v>
      </c>
      <c r="H33" s="414" t="s">
        <v>17</v>
      </c>
      <c r="I33" s="415"/>
      <c r="J33" s="416"/>
      <c r="K33" s="17" t="s">
        <v>18</v>
      </c>
    </row>
    <row r="34" spans="1:11" ht="21" x14ac:dyDescent="0.25">
      <c r="A34" s="15"/>
      <c r="B34" s="16"/>
      <c r="C34" s="17"/>
      <c r="D34" s="16" t="s">
        <v>19</v>
      </c>
      <c r="E34" s="16"/>
      <c r="F34" s="17"/>
      <c r="G34" s="16"/>
      <c r="H34" s="417" t="s">
        <v>20</v>
      </c>
      <c r="I34" s="418"/>
      <c r="J34" s="419"/>
      <c r="K34" s="17"/>
    </row>
    <row r="35" spans="1:11" x14ac:dyDescent="0.25">
      <c r="A35" s="18"/>
      <c r="B35" s="19"/>
      <c r="C35" s="20"/>
      <c r="D35" s="19"/>
      <c r="E35" s="19"/>
      <c r="F35" s="20"/>
      <c r="G35" s="19"/>
      <c r="H35" s="21" t="s">
        <v>21</v>
      </c>
      <c r="I35" s="22" t="s">
        <v>22</v>
      </c>
      <c r="J35" s="23" t="s">
        <v>23</v>
      </c>
      <c r="K35" s="24"/>
    </row>
    <row r="36" spans="1:11" x14ac:dyDescent="0.25">
      <c r="A36" s="25" t="s">
        <v>24</v>
      </c>
      <c r="B36" s="26" t="s">
        <v>25</v>
      </c>
      <c r="C36" s="27" t="s">
        <v>26</v>
      </c>
      <c r="D36" s="28" t="s">
        <v>27</v>
      </c>
      <c r="E36" s="28" t="s">
        <v>28</v>
      </c>
      <c r="F36" s="26" t="s">
        <v>29</v>
      </c>
      <c r="G36" s="28" t="s">
        <v>30</v>
      </c>
      <c r="H36" s="29"/>
      <c r="I36" s="30"/>
      <c r="J36" s="31"/>
      <c r="K36" s="32" t="s">
        <v>31</v>
      </c>
    </row>
    <row r="37" spans="1:11" x14ac:dyDescent="0.25">
      <c r="A37" s="48" t="s">
        <v>55</v>
      </c>
      <c r="B37" s="44"/>
      <c r="C37" s="45"/>
      <c r="D37" s="45"/>
      <c r="E37" s="44"/>
      <c r="F37" s="45"/>
      <c r="G37" s="44"/>
      <c r="H37" s="46"/>
      <c r="I37" s="46"/>
      <c r="J37" s="46"/>
      <c r="K37" s="47"/>
    </row>
    <row r="38" spans="1:11" ht="147" x14ac:dyDescent="0.25">
      <c r="A38" s="49" t="s">
        <v>56</v>
      </c>
      <c r="B38" s="44" t="s">
        <v>57</v>
      </c>
      <c r="C38" s="44" t="s">
        <v>58</v>
      </c>
      <c r="D38" s="44" t="s">
        <v>59</v>
      </c>
      <c r="E38" s="44" t="s">
        <v>60</v>
      </c>
      <c r="F38" s="44" t="s">
        <v>61</v>
      </c>
      <c r="G38" s="44" t="s">
        <v>62</v>
      </c>
      <c r="H38" s="50">
        <v>10000</v>
      </c>
      <c r="I38" s="46"/>
      <c r="J38" s="46"/>
      <c r="K38" s="51" t="s">
        <v>41</v>
      </c>
    </row>
    <row r="39" spans="1:11" ht="105" x14ac:dyDescent="0.25">
      <c r="A39" s="53" t="s">
        <v>63</v>
      </c>
      <c r="B39" s="53" t="s">
        <v>64</v>
      </c>
      <c r="C39" s="53" t="s">
        <v>65</v>
      </c>
      <c r="D39" s="53" t="s">
        <v>37</v>
      </c>
      <c r="E39" s="53" t="s">
        <v>66</v>
      </c>
      <c r="F39" s="53" t="s">
        <v>67</v>
      </c>
      <c r="G39" s="53" t="s">
        <v>68</v>
      </c>
      <c r="H39" s="54">
        <v>20000</v>
      </c>
      <c r="I39" s="55"/>
      <c r="J39" s="55"/>
      <c r="K39" s="56" t="s">
        <v>41</v>
      </c>
    </row>
    <row r="40" spans="1:11" x14ac:dyDescent="0.25">
      <c r="A40" s="57"/>
      <c r="B40" s="59"/>
      <c r="C40" s="59"/>
      <c r="D40" s="59"/>
      <c r="E40" s="59"/>
      <c r="F40" s="59"/>
      <c r="G40" s="59"/>
      <c r="H40" s="60"/>
      <c r="I40" s="61"/>
      <c r="J40" s="71"/>
      <c r="K40" s="62"/>
    </row>
    <row r="41" spans="1:11" x14ac:dyDescent="0.25">
      <c r="A41" s="73" t="s">
        <v>69</v>
      </c>
      <c r="B41" s="74"/>
      <c r="C41" s="74"/>
      <c r="D41" s="74"/>
      <c r="E41" s="74"/>
      <c r="F41" s="59"/>
      <c r="G41" s="75"/>
      <c r="H41" s="61"/>
      <c r="I41" s="61"/>
      <c r="J41" s="76"/>
      <c r="K41" s="76"/>
    </row>
    <row r="42" spans="1:11" x14ac:dyDescent="0.25">
      <c r="A42" s="48" t="s">
        <v>33</v>
      </c>
      <c r="B42" s="45"/>
      <c r="C42" s="45"/>
      <c r="D42" s="45"/>
      <c r="E42" s="45"/>
      <c r="F42" s="45"/>
      <c r="G42" s="77"/>
      <c r="H42" s="46"/>
      <c r="I42" s="46"/>
      <c r="J42" s="46"/>
      <c r="K42" s="78"/>
    </row>
    <row r="43" spans="1:11" x14ac:dyDescent="0.25">
      <c r="A43" s="49"/>
      <c r="B43" s="44"/>
      <c r="C43" s="45"/>
      <c r="D43" s="45"/>
      <c r="E43" s="44"/>
      <c r="F43" s="45"/>
      <c r="G43" s="44"/>
      <c r="H43" s="46"/>
      <c r="I43" s="46"/>
      <c r="J43" s="46"/>
      <c r="K43" s="47"/>
    </row>
    <row r="44" spans="1:11" ht="84" x14ac:dyDescent="0.25">
      <c r="A44" s="79" t="s">
        <v>70</v>
      </c>
      <c r="B44" s="44" t="s">
        <v>71</v>
      </c>
      <c r="C44" s="44" t="s">
        <v>72</v>
      </c>
      <c r="D44" s="44" t="s">
        <v>73</v>
      </c>
      <c r="E44" s="44" t="s">
        <v>74</v>
      </c>
      <c r="F44" s="44" t="s">
        <v>75</v>
      </c>
      <c r="G44" s="80" t="s">
        <v>76</v>
      </c>
      <c r="H44" s="50">
        <v>200000</v>
      </c>
      <c r="I44" s="46"/>
      <c r="J44" s="50"/>
      <c r="K44" s="51" t="s">
        <v>77</v>
      </c>
    </row>
    <row r="45" spans="1:11" x14ac:dyDescent="0.25">
      <c r="A45" s="49"/>
      <c r="B45" s="44"/>
      <c r="C45" s="44"/>
      <c r="D45" s="44"/>
      <c r="E45" s="64">
        <v>2</v>
      </c>
      <c r="F45" s="44"/>
      <c r="G45" s="44"/>
      <c r="H45" s="50">
        <f>SUM(H38:H44)</f>
        <v>230000</v>
      </c>
      <c r="I45" s="46"/>
      <c r="J45" s="46"/>
      <c r="K45" s="51"/>
    </row>
    <row r="46" spans="1:11" x14ac:dyDescent="0.25">
      <c r="A46" s="81"/>
      <c r="B46" s="34"/>
      <c r="C46" s="34"/>
      <c r="D46" s="34"/>
      <c r="E46" s="34"/>
      <c r="F46" s="34"/>
      <c r="G46" s="34"/>
      <c r="H46" s="66"/>
      <c r="I46" s="36"/>
      <c r="J46" s="36"/>
      <c r="K46" s="67"/>
    </row>
    <row r="47" spans="1:11" x14ac:dyDescent="0.25">
      <c r="A47" s="81"/>
      <c r="B47" s="34"/>
      <c r="C47" s="34"/>
      <c r="D47" s="34"/>
      <c r="E47" s="67"/>
      <c r="F47" s="34"/>
      <c r="G47" s="34"/>
      <c r="H47" s="66"/>
      <c r="I47" s="36"/>
      <c r="J47" s="36"/>
      <c r="K47" s="67"/>
    </row>
    <row r="48" spans="1:11" x14ac:dyDescent="0.25">
      <c r="A48" s="81"/>
      <c r="B48" s="34"/>
      <c r="C48" s="34"/>
      <c r="D48" s="34"/>
      <c r="E48" s="34"/>
      <c r="F48" s="34"/>
      <c r="G48" s="34"/>
      <c r="H48" s="66"/>
      <c r="I48" s="36"/>
      <c r="J48" s="36"/>
      <c r="K48" s="67"/>
    </row>
    <row r="49" spans="1:11" x14ac:dyDescent="0.25">
      <c r="A49" s="81"/>
      <c r="B49" s="34"/>
      <c r="C49" s="34"/>
      <c r="D49" s="34"/>
      <c r="E49" s="34"/>
      <c r="F49" s="34"/>
      <c r="G49" s="34"/>
      <c r="H49" s="66"/>
      <c r="I49" s="36"/>
      <c r="J49" s="36"/>
      <c r="K49" s="67"/>
    </row>
    <row r="50" spans="1:11" x14ac:dyDescent="0.25">
      <c r="A50" s="81"/>
      <c r="B50" s="34"/>
      <c r="C50" s="34"/>
      <c r="D50" s="34"/>
      <c r="E50" s="34"/>
      <c r="F50" s="34"/>
      <c r="G50" s="34"/>
      <c r="H50" s="66"/>
      <c r="I50" s="36"/>
      <c r="J50" s="36"/>
      <c r="K50" s="67"/>
    </row>
    <row r="51" spans="1:11" x14ac:dyDescent="0.25">
      <c r="A51" s="82"/>
      <c r="B51" s="83"/>
      <c r="C51" s="83"/>
      <c r="D51" s="83"/>
      <c r="E51" s="83"/>
      <c r="F51" s="83"/>
      <c r="G51" s="83"/>
      <c r="H51" s="84"/>
      <c r="I51" s="71"/>
      <c r="J51" s="71"/>
      <c r="K51" s="72"/>
    </row>
    <row r="52" spans="1:11" ht="42" x14ac:dyDescent="0.25">
      <c r="A52" s="15" t="s">
        <v>10</v>
      </c>
      <c r="B52" s="16" t="s">
        <v>11</v>
      </c>
      <c r="C52" s="17" t="s">
        <v>12</v>
      </c>
      <c r="D52" s="16" t="s">
        <v>13</v>
      </c>
      <c r="E52" s="16" t="s">
        <v>14</v>
      </c>
      <c r="F52" s="17" t="s">
        <v>15</v>
      </c>
      <c r="G52" s="16" t="s">
        <v>16</v>
      </c>
      <c r="H52" s="414" t="s">
        <v>17</v>
      </c>
      <c r="I52" s="415"/>
      <c r="J52" s="416"/>
      <c r="K52" s="17" t="s">
        <v>18</v>
      </c>
    </row>
    <row r="53" spans="1:11" ht="21" x14ac:dyDescent="0.25">
      <c r="A53" s="15"/>
      <c r="B53" s="16"/>
      <c r="C53" s="17"/>
      <c r="D53" s="16" t="s">
        <v>19</v>
      </c>
      <c r="E53" s="16"/>
      <c r="F53" s="17"/>
      <c r="G53" s="16"/>
      <c r="H53" s="417" t="s">
        <v>20</v>
      </c>
      <c r="I53" s="418"/>
      <c r="J53" s="419"/>
      <c r="K53" s="17"/>
    </row>
    <row r="54" spans="1:11" x14ac:dyDescent="0.25">
      <c r="A54" s="15"/>
      <c r="B54" s="16"/>
      <c r="C54" s="17"/>
      <c r="D54" s="16"/>
      <c r="E54" s="16"/>
      <c r="F54" s="17"/>
      <c r="G54" s="16"/>
      <c r="H54" s="85"/>
      <c r="I54" s="86"/>
      <c r="J54" s="87"/>
      <c r="K54" s="17"/>
    </row>
    <row r="55" spans="1:11" x14ac:dyDescent="0.25">
      <c r="A55" s="18"/>
      <c r="B55" s="19"/>
      <c r="C55" s="20"/>
      <c r="D55" s="19"/>
      <c r="E55" s="19"/>
      <c r="F55" s="20"/>
      <c r="G55" s="19"/>
      <c r="H55" s="21" t="s">
        <v>21</v>
      </c>
      <c r="I55" s="22" t="s">
        <v>22</v>
      </c>
      <c r="J55" s="23" t="s">
        <v>23</v>
      </c>
      <c r="K55" s="24"/>
    </row>
    <row r="56" spans="1:11" x14ac:dyDescent="0.25">
      <c r="A56" s="25" t="s">
        <v>24</v>
      </c>
      <c r="B56" s="26" t="s">
        <v>25</v>
      </c>
      <c r="C56" s="27" t="s">
        <v>26</v>
      </c>
      <c r="D56" s="28" t="s">
        <v>27</v>
      </c>
      <c r="E56" s="28" t="s">
        <v>28</v>
      </c>
      <c r="F56" s="26" t="s">
        <v>29</v>
      </c>
      <c r="G56" s="28" t="s">
        <v>30</v>
      </c>
      <c r="H56" s="29"/>
      <c r="I56" s="30"/>
      <c r="J56" s="31"/>
      <c r="K56" s="32" t="s">
        <v>31</v>
      </c>
    </row>
    <row r="57" spans="1:11" ht="84" x14ac:dyDescent="0.25">
      <c r="A57" s="49" t="s">
        <v>78</v>
      </c>
      <c r="B57" s="44" t="s">
        <v>79</v>
      </c>
      <c r="C57" s="44" t="s">
        <v>80</v>
      </c>
      <c r="D57" s="44" t="s">
        <v>81</v>
      </c>
      <c r="E57" s="44" t="s">
        <v>82</v>
      </c>
      <c r="F57" s="44" t="s">
        <v>83</v>
      </c>
      <c r="G57" s="51" t="s">
        <v>84</v>
      </c>
      <c r="H57" s="50">
        <v>90000</v>
      </c>
      <c r="I57" s="46"/>
      <c r="J57" s="46"/>
      <c r="K57" s="51" t="s">
        <v>77</v>
      </c>
    </row>
    <row r="58" spans="1:11" ht="94.5" x14ac:dyDescent="0.25">
      <c r="A58" s="49" t="s">
        <v>85</v>
      </c>
      <c r="B58" s="44" t="s">
        <v>86</v>
      </c>
      <c r="C58" s="44" t="s">
        <v>87</v>
      </c>
      <c r="D58" s="44" t="s">
        <v>88</v>
      </c>
      <c r="E58" s="44" t="s">
        <v>89</v>
      </c>
      <c r="F58" s="44" t="s">
        <v>90</v>
      </c>
      <c r="G58" s="44" t="s">
        <v>91</v>
      </c>
      <c r="H58" s="50">
        <v>50000</v>
      </c>
      <c r="I58" s="46"/>
      <c r="J58" s="46"/>
      <c r="K58" s="51" t="s">
        <v>77</v>
      </c>
    </row>
    <row r="59" spans="1:11" ht="73.5" x14ac:dyDescent="0.25">
      <c r="A59" s="88" t="s">
        <v>92</v>
      </c>
      <c r="B59" s="44" t="s">
        <v>93</v>
      </c>
      <c r="C59" s="44" t="s">
        <v>94</v>
      </c>
      <c r="D59" s="44" t="s">
        <v>95</v>
      </c>
      <c r="E59" s="44" t="s">
        <v>96</v>
      </c>
      <c r="F59" s="51" t="s">
        <v>97</v>
      </c>
      <c r="G59" s="89" t="s">
        <v>98</v>
      </c>
      <c r="H59" s="89"/>
      <c r="I59" s="50"/>
      <c r="J59" s="50">
        <v>50000</v>
      </c>
      <c r="K59" s="51" t="s">
        <v>77</v>
      </c>
    </row>
    <row r="60" spans="1:11" ht="73.5" x14ac:dyDescent="0.25">
      <c r="A60" s="88" t="s">
        <v>99</v>
      </c>
      <c r="B60" s="44" t="s">
        <v>100</v>
      </c>
      <c r="C60" s="44" t="s">
        <v>101</v>
      </c>
      <c r="D60" s="44" t="s">
        <v>102</v>
      </c>
      <c r="E60" s="44" t="s">
        <v>103</v>
      </c>
      <c r="F60" s="44" t="s">
        <v>104</v>
      </c>
      <c r="G60" s="51" t="s">
        <v>105</v>
      </c>
      <c r="H60" s="50">
        <v>50000</v>
      </c>
      <c r="I60" s="90"/>
      <c r="J60" s="50"/>
      <c r="K60" s="51" t="s">
        <v>77</v>
      </c>
    </row>
    <row r="61" spans="1:11" ht="63" x14ac:dyDescent="0.25">
      <c r="A61" s="49" t="s">
        <v>106</v>
      </c>
      <c r="B61" s="44" t="s">
        <v>107</v>
      </c>
      <c r="C61" s="44" t="s">
        <v>108</v>
      </c>
      <c r="D61" s="44" t="s">
        <v>109</v>
      </c>
      <c r="E61" s="44" t="s">
        <v>110</v>
      </c>
      <c r="F61" s="44" t="s">
        <v>111</v>
      </c>
      <c r="G61" s="51" t="s">
        <v>112</v>
      </c>
      <c r="H61" s="50">
        <v>50000</v>
      </c>
      <c r="I61" s="46"/>
      <c r="J61" s="46"/>
      <c r="K61" s="51" t="s">
        <v>77</v>
      </c>
    </row>
    <row r="62" spans="1:11" x14ac:dyDescent="0.25">
      <c r="A62" s="88"/>
      <c r="B62" s="44"/>
      <c r="C62" s="44"/>
      <c r="D62" s="44"/>
      <c r="E62" s="64">
        <v>3</v>
      </c>
      <c r="F62" s="51"/>
      <c r="G62" s="89"/>
      <c r="H62" s="89">
        <f>SUM(H57:H61)</f>
        <v>240000</v>
      </c>
      <c r="I62" s="50"/>
      <c r="J62" s="50">
        <f>SUM(J57:J61)</f>
        <v>50000</v>
      </c>
      <c r="K62" s="51"/>
    </row>
    <row r="63" spans="1:11" x14ac:dyDescent="0.25">
      <c r="A63" s="91"/>
      <c r="B63" s="34"/>
      <c r="C63" s="34"/>
      <c r="D63" s="34"/>
      <c r="E63" s="67"/>
      <c r="F63" s="67"/>
      <c r="G63" s="92"/>
      <c r="H63" s="92"/>
      <c r="I63" s="66"/>
      <c r="J63" s="66"/>
      <c r="K63" s="67"/>
    </row>
    <row r="64" spans="1:11" x14ac:dyDescent="0.25">
      <c r="A64" s="91"/>
      <c r="B64" s="34"/>
      <c r="C64" s="34"/>
      <c r="D64" s="34"/>
      <c r="E64" s="67"/>
      <c r="F64" s="67"/>
      <c r="G64" s="92"/>
      <c r="H64" s="92"/>
      <c r="I64" s="66"/>
      <c r="J64" s="66"/>
      <c r="K64" s="67"/>
    </row>
    <row r="65" spans="1:11" x14ac:dyDescent="0.25">
      <c r="A65" s="91"/>
      <c r="B65" s="34"/>
      <c r="C65" s="34"/>
      <c r="D65" s="34"/>
      <c r="E65" s="67"/>
      <c r="F65" s="67"/>
      <c r="G65" s="92"/>
      <c r="H65" s="92"/>
      <c r="I65" s="66"/>
      <c r="J65" s="66"/>
      <c r="K65" s="67"/>
    </row>
    <row r="66" spans="1:11" x14ac:dyDescent="0.25">
      <c r="A66" s="91"/>
      <c r="B66" s="34"/>
      <c r="C66" s="34"/>
      <c r="D66" s="34"/>
      <c r="E66" s="67"/>
      <c r="F66" s="67"/>
      <c r="G66" s="92"/>
      <c r="H66" s="92"/>
      <c r="I66" s="66"/>
      <c r="J66" s="66"/>
      <c r="K66" s="67"/>
    </row>
    <row r="67" spans="1:11" x14ac:dyDescent="0.25">
      <c r="A67" s="93"/>
      <c r="B67" s="69"/>
      <c r="C67" s="69"/>
      <c r="D67" s="69"/>
      <c r="E67" s="72"/>
      <c r="F67" s="72"/>
      <c r="G67" s="94"/>
      <c r="H67" s="94"/>
      <c r="I67" s="70"/>
      <c r="J67" s="70"/>
      <c r="K67" s="67"/>
    </row>
    <row r="68" spans="1:11" ht="42" x14ac:dyDescent="0.25">
      <c r="A68" s="15" t="s">
        <v>10</v>
      </c>
      <c r="B68" s="16" t="s">
        <v>11</v>
      </c>
      <c r="C68" s="17" t="s">
        <v>12</v>
      </c>
      <c r="D68" s="16" t="s">
        <v>13</v>
      </c>
      <c r="E68" s="16" t="s">
        <v>14</v>
      </c>
      <c r="F68" s="17" t="s">
        <v>15</v>
      </c>
      <c r="G68" s="16" t="s">
        <v>16</v>
      </c>
      <c r="H68" s="414" t="s">
        <v>17</v>
      </c>
      <c r="I68" s="415"/>
      <c r="J68" s="416"/>
      <c r="K68" s="17" t="s">
        <v>18</v>
      </c>
    </row>
    <row r="69" spans="1:11" ht="21" x14ac:dyDescent="0.25">
      <c r="A69" s="15"/>
      <c r="B69" s="16"/>
      <c r="C69" s="17"/>
      <c r="D69" s="16" t="s">
        <v>19</v>
      </c>
      <c r="E69" s="16"/>
      <c r="F69" s="17"/>
      <c r="G69" s="16"/>
      <c r="H69" s="417" t="s">
        <v>20</v>
      </c>
      <c r="I69" s="418"/>
      <c r="J69" s="419"/>
      <c r="K69" s="17"/>
    </row>
    <row r="70" spans="1:11" x14ac:dyDescent="0.25">
      <c r="A70" s="15"/>
      <c r="B70" s="16"/>
      <c r="C70" s="17"/>
      <c r="D70" s="16"/>
      <c r="E70" s="16"/>
      <c r="F70" s="17"/>
      <c r="G70" s="16"/>
      <c r="H70" s="85"/>
      <c r="I70" s="86"/>
      <c r="J70" s="87"/>
      <c r="K70" s="17"/>
    </row>
    <row r="71" spans="1:11" x14ac:dyDescent="0.25">
      <c r="A71" s="18"/>
      <c r="B71" s="19"/>
      <c r="C71" s="20"/>
      <c r="D71" s="19"/>
      <c r="E71" s="19"/>
      <c r="F71" s="20"/>
      <c r="G71" s="19"/>
      <c r="H71" s="21" t="s">
        <v>21</v>
      </c>
      <c r="I71" s="22" t="s">
        <v>22</v>
      </c>
      <c r="J71" s="23" t="s">
        <v>23</v>
      </c>
      <c r="K71" s="24"/>
    </row>
    <row r="72" spans="1:11" s="95" customFormat="1" x14ac:dyDescent="0.25">
      <c r="A72" s="25" t="s">
        <v>24</v>
      </c>
      <c r="B72" s="26" t="s">
        <v>25</v>
      </c>
      <c r="C72" s="27" t="s">
        <v>26</v>
      </c>
      <c r="D72" s="28" t="s">
        <v>27</v>
      </c>
      <c r="E72" s="28" t="s">
        <v>28</v>
      </c>
      <c r="F72" s="26" t="s">
        <v>29</v>
      </c>
      <c r="G72" s="28" t="s">
        <v>30</v>
      </c>
      <c r="H72" s="29"/>
      <c r="I72" s="30"/>
      <c r="J72" s="31"/>
      <c r="K72" s="32" t="s">
        <v>31</v>
      </c>
    </row>
    <row r="73" spans="1:11" x14ac:dyDescent="0.25">
      <c r="A73" s="48" t="s">
        <v>55</v>
      </c>
      <c r="B73" s="44"/>
      <c r="C73" s="44"/>
      <c r="D73" s="44"/>
      <c r="E73" s="44"/>
      <c r="F73" s="44"/>
      <c r="G73" s="51"/>
      <c r="H73" s="50"/>
      <c r="I73" s="46"/>
      <c r="J73" s="46"/>
      <c r="K73" s="51"/>
    </row>
    <row r="74" spans="1:11" ht="84" x14ac:dyDescent="0.25">
      <c r="A74" s="49" t="s">
        <v>113</v>
      </c>
      <c r="B74" s="44" t="s">
        <v>114</v>
      </c>
      <c r="C74" s="44" t="s">
        <v>115</v>
      </c>
      <c r="D74" s="44" t="s">
        <v>116</v>
      </c>
      <c r="E74" s="51" t="s">
        <v>117</v>
      </c>
      <c r="F74" s="44" t="s">
        <v>111</v>
      </c>
      <c r="G74" s="51" t="s">
        <v>118</v>
      </c>
      <c r="H74" s="50">
        <v>80000</v>
      </c>
      <c r="I74" s="50"/>
      <c r="J74" s="46"/>
      <c r="K74" s="51" t="s">
        <v>77</v>
      </c>
    </row>
    <row r="75" spans="1:11" ht="52.5" x14ac:dyDescent="0.25">
      <c r="A75" s="88" t="s">
        <v>119</v>
      </c>
      <c r="B75" s="44" t="s">
        <v>120</v>
      </c>
      <c r="C75" s="44" t="s">
        <v>121</v>
      </c>
      <c r="D75" s="44" t="s">
        <v>122</v>
      </c>
      <c r="E75" s="44" t="s">
        <v>123</v>
      </c>
      <c r="F75" s="44" t="s">
        <v>124</v>
      </c>
      <c r="G75" s="51" t="s">
        <v>125</v>
      </c>
      <c r="H75" s="50">
        <v>15000</v>
      </c>
      <c r="I75" s="50"/>
      <c r="J75" s="46"/>
      <c r="K75" s="51" t="s">
        <v>77</v>
      </c>
    </row>
    <row r="76" spans="1:11" x14ac:dyDescent="0.25">
      <c r="A76" s="96" t="s">
        <v>126</v>
      </c>
      <c r="B76" s="44"/>
      <c r="C76" s="45"/>
      <c r="D76" s="45"/>
      <c r="E76" s="44"/>
      <c r="F76" s="45"/>
      <c r="G76" s="44"/>
      <c r="H76" s="46"/>
      <c r="I76" s="46"/>
      <c r="J76" s="46"/>
      <c r="K76" s="47"/>
    </row>
    <row r="77" spans="1:11" x14ac:dyDescent="0.25">
      <c r="A77" s="97" t="s">
        <v>33</v>
      </c>
      <c r="B77" s="44"/>
      <c r="C77" s="45"/>
      <c r="D77" s="45"/>
      <c r="E77" s="44"/>
      <c r="F77" s="45"/>
      <c r="G77" s="44"/>
      <c r="H77" s="46"/>
      <c r="I77" s="46"/>
      <c r="J77" s="46"/>
      <c r="K77" s="47"/>
    </row>
    <row r="78" spans="1:11" ht="105" x14ac:dyDescent="0.25">
      <c r="A78" s="49" t="s">
        <v>127</v>
      </c>
      <c r="B78" s="44" t="s">
        <v>128</v>
      </c>
      <c r="C78" s="44" t="s">
        <v>129</v>
      </c>
      <c r="D78" s="44" t="s">
        <v>130</v>
      </c>
      <c r="E78" s="44" t="s">
        <v>131</v>
      </c>
      <c r="F78" s="44" t="s">
        <v>132</v>
      </c>
      <c r="G78" s="51" t="s">
        <v>133</v>
      </c>
      <c r="H78" s="50">
        <v>350000</v>
      </c>
      <c r="I78" s="46"/>
      <c r="J78" s="50">
        <v>500000</v>
      </c>
      <c r="K78" s="51" t="s">
        <v>134</v>
      </c>
    </row>
    <row r="79" spans="1:11" ht="21" x14ac:dyDescent="0.25">
      <c r="A79" s="49"/>
      <c r="B79" s="44"/>
      <c r="C79" s="44"/>
      <c r="D79" s="44"/>
      <c r="E79" s="44" t="s">
        <v>135</v>
      </c>
      <c r="F79" s="44" t="s">
        <v>75</v>
      </c>
      <c r="G79" s="51" t="s">
        <v>136</v>
      </c>
      <c r="H79" s="50"/>
      <c r="I79" s="46"/>
      <c r="J79" s="50"/>
      <c r="K79" s="51"/>
    </row>
    <row r="80" spans="1:11" x14ac:dyDescent="0.25">
      <c r="A80" s="98"/>
      <c r="B80" s="44"/>
      <c r="C80" s="44"/>
      <c r="D80" s="44"/>
      <c r="E80" s="64">
        <v>4</v>
      </c>
      <c r="F80" s="44"/>
      <c r="G80" s="51"/>
      <c r="H80" s="50">
        <f>SUM(H74:H79)</f>
        <v>445000</v>
      </c>
      <c r="I80" s="50"/>
      <c r="J80" s="46">
        <f>SUM(J74:J79)</f>
        <v>500000</v>
      </c>
      <c r="K80" s="51"/>
    </row>
    <row r="81" spans="1:11" x14ac:dyDescent="0.25">
      <c r="A81" s="81"/>
      <c r="B81" s="34"/>
      <c r="C81" s="34"/>
      <c r="D81" s="34"/>
      <c r="E81" s="34"/>
      <c r="F81" s="34"/>
      <c r="G81" s="67"/>
      <c r="H81" s="66"/>
      <c r="I81" s="66"/>
      <c r="J81" s="36"/>
      <c r="K81" s="67"/>
    </row>
    <row r="82" spans="1:11" x14ac:dyDescent="0.25">
      <c r="A82" s="81"/>
      <c r="B82" s="34"/>
      <c r="C82" s="34"/>
      <c r="D82" s="34"/>
      <c r="E82" s="34"/>
      <c r="F82" s="34"/>
      <c r="G82" s="67"/>
      <c r="H82" s="66"/>
      <c r="I82" s="66"/>
      <c r="J82" s="36"/>
      <c r="K82" s="67"/>
    </row>
    <row r="83" spans="1:11" x14ac:dyDescent="0.25">
      <c r="A83" s="81"/>
      <c r="B83" s="34"/>
      <c r="C83" s="34"/>
      <c r="D83" s="34"/>
      <c r="E83" s="34"/>
      <c r="F83" s="34"/>
      <c r="G83" s="67"/>
      <c r="H83" s="66"/>
      <c r="I83" s="66"/>
      <c r="J83" s="36"/>
      <c r="K83" s="67"/>
    </row>
    <row r="84" spans="1:11" x14ac:dyDescent="0.25">
      <c r="A84" s="81"/>
      <c r="B84" s="34"/>
      <c r="C84" s="34"/>
      <c r="D84" s="34"/>
      <c r="E84" s="34"/>
      <c r="F84" s="34"/>
      <c r="G84" s="67"/>
      <c r="H84" s="66"/>
      <c r="I84" s="66"/>
      <c r="J84" s="36"/>
      <c r="K84" s="67"/>
    </row>
    <row r="85" spans="1:11" x14ac:dyDescent="0.25">
      <c r="A85" s="81"/>
      <c r="B85" s="34"/>
      <c r="C85" s="34"/>
      <c r="D85" s="34"/>
      <c r="E85" s="34"/>
      <c r="F85" s="34"/>
      <c r="G85" s="67"/>
      <c r="H85" s="66"/>
      <c r="I85" s="66"/>
      <c r="J85" s="36"/>
      <c r="K85" s="67"/>
    </row>
    <row r="86" spans="1:11" x14ac:dyDescent="0.25">
      <c r="A86" s="81"/>
      <c r="B86" s="34"/>
      <c r="C86" s="34"/>
      <c r="D86" s="34"/>
      <c r="E86" s="34"/>
      <c r="F86" s="34"/>
      <c r="G86" s="67"/>
      <c r="H86" s="66"/>
      <c r="I86" s="66"/>
      <c r="J86" s="36"/>
      <c r="K86" s="67"/>
    </row>
    <row r="87" spans="1:11" x14ac:dyDescent="0.25">
      <c r="A87" s="82"/>
      <c r="B87" s="69"/>
      <c r="C87" s="69"/>
      <c r="D87" s="69"/>
      <c r="E87" s="69"/>
      <c r="F87" s="69"/>
      <c r="G87" s="72"/>
      <c r="H87" s="70"/>
      <c r="I87" s="70"/>
      <c r="J87" s="71"/>
      <c r="K87" s="72"/>
    </row>
    <row r="88" spans="1:11" ht="42" x14ac:dyDescent="0.25">
      <c r="A88" s="99" t="s">
        <v>10</v>
      </c>
      <c r="B88" s="100" t="s">
        <v>11</v>
      </c>
      <c r="C88" s="100" t="s">
        <v>12</v>
      </c>
      <c r="D88" s="100" t="s">
        <v>13</v>
      </c>
      <c r="E88" s="100" t="s">
        <v>14</v>
      </c>
      <c r="F88" s="100" t="s">
        <v>15</v>
      </c>
      <c r="G88" s="100" t="s">
        <v>16</v>
      </c>
      <c r="H88" s="420" t="s">
        <v>17</v>
      </c>
      <c r="I88" s="421"/>
      <c r="J88" s="422"/>
      <c r="K88" s="100" t="s">
        <v>18</v>
      </c>
    </row>
    <row r="89" spans="1:11" ht="21" x14ac:dyDescent="0.25">
      <c r="A89" s="101"/>
      <c r="B89" s="17"/>
      <c r="C89" s="17"/>
      <c r="D89" s="17" t="s">
        <v>19</v>
      </c>
      <c r="E89" s="17"/>
      <c r="F89" s="17"/>
      <c r="G89" s="17"/>
      <c r="H89" s="417" t="s">
        <v>20</v>
      </c>
      <c r="I89" s="418"/>
      <c r="J89" s="419"/>
      <c r="K89" s="17"/>
    </row>
    <row r="90" spans="1:11" x14ac:dyDescent="0.25">
      <c r="A90" s="101"/>
      <c r="B90" s="17"/>
      <c r="C90" s="17"/>
      <c r="D90" s="17"/>
      <c r="E90" s="17"/>
      <c r="F90" s="17"/>
      <c r="G90" s="17"/>
      <c r="H90" s="102"/>
      <c r="I90" s="86"/>
      <c r="J90" s="87"/>
      <c r="K90" s="17"/>
    </row>
    <row r="91" spans="1:11" x14ac:dyDescent="0.25">
      <c r="A91" s="103"/>
      <c r="B91" s="20"/>
      <c r="C91" s="20"/>
      <c r="D91" s="20"/>
      <c r="E91" s="20"/>
      <c r="F91" s="20"/>
      <c r="G91" s="20"/>
      <c r="H91" s="22" t="s">
        <v>21</v>
      </c>
      <c r="I91" s="22" t="s">
        <v>22</v>
      </c>
      <c r="J91" s="23" t="s">
        <v>23</v>
      </c>
      <c r="K91" s="24"/>
    </row>
    <row r="92" spans="1:11" x14ac:dyDescent="0.25">
      <c r="A92" s="104" t="s">
        <v>24</v>
      </c>
      <c r="B92" s="26" t="s">
        <v>25</v>
      </c>
      <c r="C92" s="26" t="s">
        <v>26</v>
      </c>
      <c r="D92" s="26" t="s">
        <v>27</v>
      </c>
      <c r="E92" s="26" t="s">
        <v>28</v>
      </c>
      <c r="F92" s="26" t="s">
        <v>29</v>
      </c>
      <c r="G92" s="26" t="s">
        <v>30</v>
      </c>
      <c r="H92" s="30"/>
      <c r="I92" s="30"/>
      <c r="J92" s="31"/>
      <c r="K92" s="32" t="s">
        <v>31</v>
      </c>
    </row>
    <row r="93" spans="1:11" ht="52.5" x14ac:dyDescent="0.25">
      <c r="A93" s="88" t="s">
        <v>137</v>
      </c>
      <c r="B93" s="44" t="s">
        <v>120</v>
      </c>
      <c r="C93" s="44" t="s">
        <v>121</v>
      </c>
      <c r="D93" s="44" t="s">
        <v>122</v>
      </c>
      <c r="E93" s="44" t="s">
        <v>123</v>
      </c>
      <c r="F93" s="44" t="s">
        <v>124</v>
      </c>
      <c r="G93" s="51" t="s">
        <v>125</v>
      </c>
      <c r="H93" s="50">
        <v>15000</v>
      </c>
      <c r="I93" s="50"/>
      <c r="J93" s="46"/>
      <c r="K93" s="51" t="s">
        <v>77</v>
      </c>
    </row>
    <row r="94" spans="1:11" x14ac:dyDescent="0.25">
      <c r="A94" s="96" t="s">
        <v>126</v>
      </c>
      <c r="B94" s="44"/>
      <c r="C94" s="45"/>
      <c r="D94" s="45"/>
      <c r="E94" s="44"/>
      <c r="F94" s="45"/>
      <c r="G94" s="44"/>
      <c r="H94" s="46"/>
      <c r="I94" s="46"/>
      <c r="J94" s="46"/>
      <c r="K94" s="47"/>
    </row>
    <row r="95" spans="1:11" x14ac:dyDescent="0.25">
      <c r="A95" s="97" t="s">
        <v>33</v>
      </c>
      <c r="B95" s="44"/>
      <c r="C95" s="45"/>
      <c r="D95" s="45"/>
      <c r="E95" s="44"/>
      <c r="F95" s="45"/>
      <c r="G95" s="44"/>
      <c r="H95" s="46"/>
      <c r="I95" s="46"/>
      <c r="J95" s="46"/>
      <c r="K95" s="47"/>
    </row>
    <row r="96" spans="1:11" ht="105" x14ac:dyDescent="0.25">
      <c r="A96" s="49" t="s">
        <v>127</v>
      </c>
      <c r="B96" s="44" t="s">
        <v>128</v>
      </c>
      <c r="C96" s="44" t="s">
        <v>129</v>
      </c>
      <c r="D96" s="44" t="s">
        <v>130</v>
      </c>
      <c r="E96" s="44" t="s">
        <v>131</v>
      </c>
      <c r="F96" s="44" t="s">
        <v>132</v>
      </c>
      <c r="G96" s="51" t="s">
        <v>133</v>
      </c>
      <c r="H96" s="50">
        <v>350000</v>
      </c>
      <c r="I96" s="46"/>
      <c r="J96" s="50">
        <v>500000</v>
      </c>
      <c r="K96" s="51" t="s">
        <v>134</v>
      </c>
    </row>
    <row r="97" spans="1:11" ht="73.5" x14ac:dyDescent="0.25">
      <c r="A97" s="88" t="s">
        <v>138</v>
      </c>
      <c r="B97" s="44" t="s">
        <v>139</v>
      </c>
      <c r="C97" s="44" t="s">
        <v>140</v>
      </c>
      <c r="D97" s="44" t="s">
        <v>141</v>
      </c>
      <c r="E97" s="44" t="s">
        <v>142</v>
      </c>
      <c r="F97" s="44" t="s">
        <v>143</v>
      </c>
      <c r="G97" s="51" t="s">
        <v>144</v>
      </c>
      <c r="H97" s="50">
        <v>5000</v>
      </c>
      <c r="I97" s="46"/>
      <c r="J97" s="46"/>
      <c r="K97" s="51" t="s">
        <v>145</v>
      </c>
    </row>
    <row r="98" spans="1:11" ht="73.5" x14ac:dyDescent="0.25">
      <c r="A98" s="88" t="s">
        <v>146</v>
      </c>
      <c r="B98" s="44" t="s">
        <v>147</v>
      </c>
      <c r="C98" s="44" t="s">
        <v>148</v>
      </c>
      <c r="D98" s="44" t="s">
        <v>149</v>
      </c>
      <c r="E98" s="44" t="s">
        <v>150</v>
      </c>
      <c r="F98" s="44" t="s">
        <v>151</v>
      </c>
      <c r="G98" s="51" t="s">
        <v>152</v>
      </c>
      <c r="H98" s="50">
        <v>50000</v>
      </c>
      <c r="I98" s="46"/>
      <c r="J98" s="46"/>
      <c r="K98" s="51" t="s">
        <v>153</v>
      </c>
    </row>
    <row r="99" spans="1:11" x14ac:dyDescent="0.25">
      <c r="A99" s="49"/>
      <c r="B99" s="44"/>
      <c r="C99" s="44"/>
      <c r="D99" s="44"/>
      <c r="E99" s="64">
        <v>5</v>
      </c>
      <c r="F99" s="44"/>
      <c r="G99" s="51"/>
      <c r="H99" s="50">
        <f>SUM(H93:H98)</f>
        <v>420000</v>
      </c>
      <c r="I99" s="46"/>
      <c r="J99" s="50">
        <f>SUM(J93:J98)</f>
        <v>500000</v>
      </c>
      <c r="K99" s="51"/>
    </row>
    <row r="100" spans="1:11" x14ac:dyDescent="0.25">
      <c r="A100" s="33"/>
      <c r="B100" s="34"/>
      <c r="C100" s="34"/>
      <c r="D100" s="34"/>
      <c r="E100" s="34"/>
      <c r="F100" s="34"/>
      <c r="G100" s="67"/>
      <c r="H100" s="66"/>
      <c r="I100" s="36"/>
      <c r="J100" s="66"/>
      <c r="K100" s="67"/>
    </row>
    <row r="101" spans="1:11" x14ac:dyDescent="0.25">
      <c r="A101" s="33"/>
      <c r="B101" s="34"/>
      <c r="C101" s="34"/>
      <c r="D101" s="34"/>
      <c r="E101" s="34"/>
      <c r="F101" s="34"/>
      <c r="G101" s="67"/>
      <c r="H101" s="66"/>
      <c r="I101" s="36"/>
      <c r="J101" s="66"/>
      <c r="K101" s="67"/>
    </row>
    <row r="102" spans="1:11" x14ac:dyDescent="0.25">
      <c r="A102" s="33"/>
      <c r="B102" s="34"/>
      <c r="C102" s="34"/>
      <c r="D102" s="34"/>
      <c r="E102" s="34"/>
      <c r="F102" s="34"/>
      <c r="G102" s="67"/>
      <c r="H102" s="66"/>
      <c r="I102" s="36"/>
      <c r="J102" s="66"/>
      <c r="K102" s="67"/>
    </row>
    <row r="103" spans="1:11" x14ac:dyDescent="0.25">
      <c r="A103" s="33"/>
      <c r="B103" s="34"/>
      <c r="C103" s="34"/>
      <c r="D103" s="34"/>
      <c r="E103" s="34"/>
      <c r="F103" s="34"/>
      <c r="G103" s="67"/>
      <c r="H103" s="66"/>
      <c r="I103" s="36"/>
      <c r="J103" s="66"/>
      <c r="K103" s="67"/>
    </row>
    <row r="104" spans="1:11" x14ac:dyDescent="0.25">
      <c r="A104" s="33"/>
      <c r="B104" s="34"/>
      <c r="C104" s="34"/>
      <c r="D104" s="34"/>
      <c r="E104" s="34"/>
      <c r="F104" s="34"/>
      <c r="G104" s="67"/>
      <c r="H104" s="66"/>
      <c r="I104" s="36"/>
      <c r="J104" s="66"/>
      <c r="K104" s="67"/>
    </row>
    <row r="105" spans="1:11" x14ac:dyDescent="0.25">
      <c r="A105" s="33"/>
      <c r="B105" s="34"/>
      <c r="C105" s="34"/>
      <c r="D105" s="34"/>
      <c r="E105" s="34"/>
      <c r="F105" s="34"/>
      <c r="G105" s="67"/>
      <c r="H105" s="66"/>
      <c r="I105" s="36"/>
      <c r="J105" s="66"/>
      <c r="K105" s="67"/>
    </row>
    <row r="106" spans="1:11" x14ac:dyDescent="0.25">
      <c r="A106" s="33"/>
      <c r="B106" s="34"/>
      <c r="C106" s="34"/>
      <c r="D106" s="34"/>
      <c r="E106" s="34"/>
      <c r="F106" s="34"/>
      <c r="G106" s="67"/>
      <c r="H106" s="66"/>
      <c r="I106" s="36"/>
      <c r="J106" s="66"/>
      <c r="K106" s="67"/>
    </row>
    <row r="107" spans="1:11" x14ac:dyDescent="0.25">
      <c r="A107" s="33"/>
      <c r="B107" s="34"/>
      <c r="C107" s="34"/>
      <c r="D107" s="34"/>
      <c r="E107" s="34"/>
      <c r="F107" s="34"/>
      <c r="G107" s="67"/>
      <c r="H107" s="66"/>
      <c r="I107" s="36"/>
      <c r="J107" s="66"/>
      <c r="K107" s="67"/>
    </row>
    <row r="108" spans="1:11" x14ac:dyDescent="0.25">
      <c r="A108" s="105"/>
      <c r="B108" s="69"/>
      <c r="C108" s="69"/>
      <c r="D108" s="69"/>
      <c r="E108" s="69"/>
      <c r="F108" s="69"/>
      <c r="G108" s="72"/>
      <c r="H108" s="70"/>
      <c r="I108" s="71"/>
      <c r="J108" s="70"/>
      <c r="K108" s="72"/>
    </row>
    <row r="109" spans="1:11" ht="42" x14ac:dyDescent="0.25">
      <c r="A109" s="15" t="s">
        <v>10</v>
      </c>
      <c r="B109" s="16" t="s">
        <v>11</v>
      </c>
      <c r="C109" s="17" t="s">
        <v>12</v>
      </c>
      <c r="D109" s="16" t="s">
        <v>13</v>
      </c>
      <c r="E109" s="16" t="s">
        <v>14</v>
      </c>
      <c r="F109" s="17" t="s">
        <v>15</v>
      </c>
      <c r="G109" s="16" t="s">
        <v>16</v>
      </c>
      <c r="H109" s="414" t="s">
        <v>17</v>
      </c>
      <c r="I109" s="415"/>
      <c r="J109" s="416"/>
      <c r="K109" s="17" t="s">
        <v>18</v>
      </c>
    </row>
    <row r="110" spans="1:11" ht="21" x14ac:dyDescent="0.25">
      <c r="A110" s="15"/>
      <c r="B110" s="16"/>
      <c r="C110" s="17"/>
      <c r="D110" s="16" t="s">
        <v>19</v>
      </c>
      <c r="E110" s="16"/>
      <c r="F110" s="17"/>
      <c r="G110" s="16"/>
      <c r="H110" s="417" t="s">
        <v>20</v>
      </c>
      <c r="I110" s="418"/>
      <c r="J110" s="419"/>
      <c r="K110" s="17"/>
    </row>
    <row r="111" spans="1:11" x14ac:dyDescent="0.25">
      <c r="A111" s="15"/>
      <c r="B111" s="16"/>
      <c r="C111" s="17"/>
      <c r="D111" s="16"/>
      <c r="E111" s="16"/>
      <c r="F111" s="17"/>
      <c r="G111" s="16"/>
      <c r="H111" s="85"/>
      <c r="I111" s="86"/>
      <c r="J111" s="87"/>
      <c r="K111" s="17"/>
    </row>
    <row r="112" spans="1:11" x14ac:dyDescent="0.25">
      <c r="A112" s="18"/>
      <c r="B112" s="19"/>
      <c r="C112" s="20"/>
      <c r="D112" s="19"/>
      <c r="E112" s="19"/>
      <c r="F112" s="20"/>
      <c r="G112" s="19"/>
      <c r="H112" s="21" t="s">
        <v>21</v>
      </c>
      <c r="I112" s="22" t="s">
        <v>22</v>
      </c>
      <c r="J112" s="23" t="s">
        <v>23</v>
      </c>
      <c r="K112" s="24"/>
    </row>
    <row r="113" spans="1:11" x14ac:dyDescent="0.25">
      <c r="A113" s="25" t="s">
        <v>24</v>
      </c>
      <c r="B113" s="26" t="s">
        <v>25</v>
      </c>
      <c r="C113" s="27" t="s">
        <v>26</v>
      </c>
      <c r="D113" s="28" t="s">
        <v>27</v>
      </c>
      <c r="E113" s="28" t="s">
        <v>28</v>
      </c>
      <c r="F113" s="26" t="s">
        <v>29</v>
      </c>
      <c r="G113" s="28" t="s">
        <v>30</v>
      </c>
      <c r="H113" s="29"/>
      <c r="I113" s="30"/>
      <c r="J113" s="31"/>
      <c r="K113" s="32" t="s">
        <v>31</v>
      </c>
    </row>
    <row r="114" spans="1:11" ht="136.5" x14ac:dyDescent="0.25">
      <c r="A114" s="44" t="s">
        <v>154</v>
      </c>
      <c r="B114" s="44" t="s">
        <v>155</v>
      </c>
      <c r="C114" s="44" t="s">
        <v>156</v>
      </c>
      <c r="D114" s="44" t="s">
        <v>157</v>
      </c>
      <c r="E114" s="44" t="s">
        <v>158</v>
      </c>
      <c r="F114" s="44" t="s">
        <v>159</v>
      </c>
      <c r="G114" s="51" t="s">
        <v>160</v>
      </c>
      <c r="H114" s="50">
        <v>50000</v>
      </c>
      <c r="I114" s="46"/>
      <c r="J114" s="50"/>
      <c r="K114" s="51" t="s">
        <v>161</v>
      </c>
    </row>
    <row r="115" spans="1:11" ht="21" x14ac:dyDescent="0.25">
      <c r="A115" s="106" t="s">
        <v>162</v>
      </c>
      <c r="B115" s="44"/>
      <c r="C115" s="44"/>
      <c r="D115" s="44"/>
      <c r="E115" s="44"/>
      <c r="F115" s="44"/>
      <c r="G115" s="51"/>
      <c r="H115" s="50"/>
      <c r="I115" s="46"/>
      <c r="J115" s="46"/>
      <c r="K115" s="51"/>
    </row>
    <row r="116" spans="1:11" x14ac:dyDescent="0.25">
      <c r="A116" s="48" t="s">
        <v>55</v>
      </c>
      <c r="B116" s="44"/>
      <c r="C116" s="45"/>
      <c r="D116" s="45"/>
      <c r="E116" s="44"/>
      <c r="F116" s="45"/>
      <c r="G116" s="44"/>
      <c r="H116" s="46"/>
      <c r="I116" s="46"/>
      <c r="J116" s="46"/>
      <c r="K116" s="47"/>
    </row>
    <row r="117" spans="1:11" ht="73.5" x14ac:dyDescent="0.25">
      <c r="A117" s="49" t="s">
        <v>163</v>
      </c>
      <c r="B117" s="44" t="s">
        <v>164</v>
      </c>
      <c r="C117" s="44" t="s">
        <v>165</v>
      </c>
      <c r="D117" s="79" t="s">
        <v>166</v>
      </c>
      <c r="E117" s="44" t="s">
        <v>167</v>
      </c>
      <c r="F117" s="44" t="s">
        <v>168</v>
      </c>
      <c r="G117" s="44" t="s">
        <v>169</v>
      </c>
      <c r="H117" s="50"/>
      <c r="I117" s="46"/>
      <c r="J117" s="46"/>
      <c r="K117" s="51" t="s">
        <v>170</v>
      </c>
    </row>
    <row r="118" spans="1:11" ht="52.5" x14ac:dyDescent="0.25">
      <c r="A118" s="52"/>
      <c r="B118" s="53"/>
      <c r="C118" s="107"/>
      <c r="D118" s="107"/>
      <c r="E118" s="53" t="s">
        <v>171</v>
      </c>
      <c r="F118" s="53" t="s">
        <v>172</v>
      </c>
      <c r="G118" s="53" t="s">
        <v>173</v>
      </c>
      <c r="H118" s="55">
        <v>500000</v>
      </c>
      <c r="I118" s="55"/>
      <c r="J118" s="55"/>
      <c r="K118" s="108"/>
    </row>
    <row r="119" spans="1:11" ht="63" x14ac:dyDescent="0.25">
      <c r="A119" s="49"/>
      <c r="B119" s="44"/>
      <c r="C119" s="45"/>
      <c r="D119" s="45"/>
      <c r="E119" s="79" t="s">
        <v>174</v>
      </c>
      <c r="F119" s="44" t="s">
        <v>175</v>
      </c>
      <c r="G119" s="44" t="s">
        <v>176</v>
      </c>
      <c r="H119" s="109">
        <v>50000</v>
      </c>
      <c r="I119" s="109">
        <v>50000</v>
      </c>
      <c r="J119" s="109">
        <v>100000</v>
      </c>
      <c r="K119" s="47"/>
    </row>
    <row r="120" spans="1:11" x14ac:dyDescent="0.25">
      <c r="A120" s="49"/>
      <c r="B120" s="44"/>
      <c r="C120" s="45"/>
      <c r="D120" s="45"/>
      <c r="E120" s="64">
        <v>6</v>
      </c>
      <c r="F120" s="44"/>
      <c r="G120" s="44"/>
      <c r="H120" s="46">
        <f>SUM(H114:H119)</f>
        <v>600000</v>
      </c>
      <c r="I120" s="46">
        <f>SUM(I114:I119)</f>
        <v>50000</v>
      </c>
      <c r="J120" s="46">
        <f>SUM(J114:J119)</f>
        <v>100000</v>
      </c>
      <c r="K120" s="47"/>
    </row>
    <row r="121" spans="1:11" x14ac:dyDescent="0.25">
      <c r="A121" s="33"/>
      <c r="B121" s="34"/>
      <c r="C121" s="35"/>
      <c r="D121" s="35"/>
      <c r="E121" s="34"/>
      <c r="F121" s="34"/>
      <c r="G121" s="34"/>
      <c r="H121" s="36"/>
      <c r="I121" s="36"/>
      <c r="J121" s="36"/>
      <c r="K121" s="37"/>
    </row>
    <row r="122" spans="1:11" x14ac:dyDescent="0.25">
      <c r="A122" s="33"/>
      <c r="B122" s="34"/>
      <c r="C122" s="35"/>
      <c r="D122" s="35"/>
      <c r="E122" s="34"/>
      <c r="F122" s="34"/>
      <c r="G122" s="34"/>
      <c r="H122" s="36"/>
      <c r="I122" s="36"/>
      <c r="J122" s="36"/>
      <c r="K122" s="37"/>
    </row>
    <row r="123" spans="1:11" x14ac:dyDescent="0.25">
      <c r="A123" s="33"/>
      <c r="B123" s="34"/>
      <c r="C123" s="35"/>
      <c r="D123" s="35"/>
      <c r="E123" s="34"/>
      <c r="F123" s="34"/>
      <c r="G123" s="34"/>
      <c r="H123" s="36"/>
      <c r="I123" s="36"/>
      <c r="J123" s="36"/>
      <c r="K123" s="37"/>
    </row>
    <row r="124" spans="1:11" x14ac:dyDescent="0.25">
      <c r="A124" s="33"/>
      <c r="B124" s="34"/>
      <c r="C124" s="35"/>
      <c r="D124" s="35"/>
      <c r="E124" s="34"/>
      <c r="F124" s="34"/>
      <c r="G124" s="34"/>
      <c r="H124" s="36"/>
      <c r="I124" s="36"/>
      <c r="J124" s="36"/>
      <c r="K124" s="37"/>
    </row>
    <row r="125" spans="1:11" x14ac:dyDescent="0.25">
      <c r="A125" s="33"/>
      <c r="B125" s="34"/>
      <c r="C125" s="35"/>
      <c r="D125" s="35"/>
      <c r="E125" s="34"/>
      <c r="F125" s="34"/>
      <c r="G125" s="34"/>
      <c r="H125" s="36"/>
      <c r="I125" s="36"/>
      <c r="J125" s="36"/>
      <c r="K125" s="37"/>
    </row>
    <row r="126" spans="1:11" x14ac:dyDescent="0.25">
      <c r="A126" s="33"/>
      <c r="B126" s="34"/>
      <c r="C126" s="35"/>
      <c r="D126" s="35"/>
      <c r="E126" s="34"/>
      <c r="F126" s="34"/>
      <c r="G126" s="34"/>
      <c r="H126" s="36"/>
      <c r="I126" s="36"/>
      <c r="J126" s="36"/>
      <c r="K126" s="37"/>
    </row>
    <row r="127" spans="1:11" x14ac:dyDescent="0.25">
      <c r="A127" s="105"/>
      <c r="B127" s="69"/>
      <c r="C127" s="13"/>
      <c r="D127" s="13"/>
      <c r="E127" s="72"/>
      <c r="F127" s="69"/>
      <c r="G127" s="69"/>
      <c r="H127" s="71"/>
      <c r="I127" s="71"/>
      <c r="J127" s="71"/>
      <c r="K127" s="14"/>
    </row>
    <row r="128" spans="1:11" ht="42" x14ac:dyDescent="0.25">
      <c r="A128" s="15" t="s">
        <v>10</v>
      </c>
      <c r="B128" s="16" t="s">
        <v>11</v>
      </c>
      <c r="C128" s="17" t="s">
        <v>12</v>
      </c>
      <c r="D128" s="16" t="s">
        <v>13</v>
      </c>
      <c r="E128" s="16" t="s">
        <v>14</v>
      </c>
      <c r="F128" s="17" t="s">
        <v>15</v>
      </c>
      <c r="G128" s="16" t="s">
        <v>16</v>
      </c>
      <c r="H128" s="414" t="s">
        <v>17</v>
      </c>
      <c r="I128" s="415"/>
      <c r="J128" s="416"/>
      <c r="K128" s="17" t="s">
        <v>18</v>
      </c>
    </row>
    <row r="129" spans="1:11" ht="21" x14ac:dyDescent="0.25">
      <c r="A129" s="15"/>
      <c r="B129" s="16"/>
      <c r="C129" s="17"/>
      <c r="D129" s="16" t="s">
        <v>19</v>
      </c>
      <c r="E129" s="16"/>
      <c r="F129" s="17"/>
      <c r="G129" s="16"/>
      <c r="H129" s="417" t="s">
        <v>20</v>
      </c>
      <c r="I129" s="418"/>
      <c r="J129" s="419"/>
      <c r="K129" s="17"/>
    </row>
    <row r="130" spans="1:11" x14ac:dyDescent="0.25">
      <c r="A130" s="15"/>
      <c r="B130" s="16"/>
      <c r="C130" s="17"/>
      <c r="D130" s="16"/>
      <c r="E130" s="16"/>
      <c r="F130" s="17"/>
      <c r="G130" s="16"/>
      <c r="H130" s="85"/>
      <c r="I130" s="86"/>
      <c r="J130" s="87"/>
      <c r="K130" s="17"/>
    </row>
    <row r="131" spans="1:11" x14ac:dyDescent="0.25">
      <c r="A131" s="18"/>
      <c r="B131" s="19"/>
      <c r="C131" s="20"/>
      <c r="D131" s="19"/>
      <c r="E131" s="19"/>
      <c r="F131" s="20"/>
      <c r="G131" s="19"/>
      <c r="H131" s="21" t="s">
        <v>21</v>
      </c>
      <c r="I131" s="22" t="s">
        <v>22</v>
      </c>
      <c r="J131" s="23" t="s">
        <v>23</v>
      </c>
      <c r="K131" s="24"/>
    </row>
    <row r="132" spans="1:11" x14ac:dyDescent="0.25">
      <c r="A132" s="25" t="s">
        <v>24</v>
      </c>
      <c r="B132" s="26" t="s">
        <v>25</v>
      </c>
      <c r="C132" s="27" t="s">
        <v>26</v>
      </c>
      <c r="D132" s="28" t="s">
        <v>27</v>
      </c>
      <c r="E132" s="28" t="s">
        <v>28</v>
      </c>
      <c r="F132" s="26" t="s">
        <v>29</v>
      </c>
      <c r="G132" s="28" t="s">
        <v>30</v>
      </c>
      <c r="H132" s="29"/>
      <c r="I132" s="30"/>
      <c r="J132" s="31"/>
      <c r="K132" s="32" t="s">
        <v>31</v>
      </c>
    </row>
    <row r="133" spans="1:11" ht="63" x14ac:dyDescent="0.25">
      <c r="A133" s="49"/>
      <c r="B133" s="44"/>
      <c r="C133" s="45"/>
      <c r="D133" s="45"/>
      <c r="E133" s="79" t="s">
        <v>174</v>
      </c>
      <c r="F133" s="44" t="s">
        <v>175</v>
      </c>
      <c r="G133" s="44" t="s">
        <v>176</v>
      </c>
      <c r="H133" s="109">
        <v>50000</v>
      </c>
      <c r="I133" s="109">
        <v>50000</v>
      </c>
      <c r="J133" s="109">
        <v>100000</v>
      </c>
      <c r="K133" s="47"/>
    </row>
    <row r="134" spans="1:11" x14ac:dyDescent="0.25">
      <c r="A134" s="43" t="s">
        <v>177</v>
      </c>
      <c r="B134" s="44"/>
      <c r="C134" s="45"/>
      <c r="D134" s="45"/>
      <c r="E134" s="44"/>
      <c r="F134" s="45"/>
      <c r="G134" s="44"/>
      <c r="H134" s="46"/>
      <c r="I134" s="46"/>
      <c r="J134" s="46"/>
      <c r="K134" s="47"/>
    </row>
    <row r="135" spans="1:11" x14ac:dyDescent="0.25">
      <c r="A135" s="48" t="s">
        <v>178</v>
      </c>
      <c r="B135" s="44"/>
      <c r="C135" s="45"/>
      <c r="D135" s="45"/>
      <c r="E135" s="44"/>
      <c r="F135" s="45"/>
      <c r="G135" s="44"/>
      <c r="H135" s="46"/>
      <c r="I135" s="46"/>
      <c r="J135" s="46"/>
      <c r="K135" s="47"/>
    </row>
    <row r="136" spans="1:11" ht="115.5" x14ac:dyDescent="0.25">
      <c r="A136" s="49" t="s">
        <v>179</v>
      </c>
      <c r="B136" s="44" t="s">
        <v>180</v>
      </c>
      <c r="C136" s="44" t="s">
        <v>181</v>
      </c>
      <c r="D136" s="44" t="s">
        <v>182</v>
      </c>
      <c r="E136" s="44" t="s">
        <v>183</v>
      </c>
      <c r="F136" s="44" t="s">
        <v>184</v>
      </c>
      <c r="G136" s="44" t="s">
        <v>185</v>
      </c>
      <c r="H136" s="50">
        <v>630000</v>
      </c>
      <c r="I136" s="46"/>
      <c r="J136" s="46"/>
      <c r="K136" s="51" t="s">
        <v>170</v>
      </c>
    </row>
    <row r="137" spans="1:11" ht="21" x14ac:dyDescent="0.25">
      <c r="A137" s="43" t="s">
        <v>186</v>
      </c>
      <c r="B137" s="44"/>
      <c r="C137" s="44"/>
      <c r="D137" s="44"/>
      <c r="E137" s="44"/>
      <c r="F137" s="44"/>
      <c r="G137" s="44"/>
      <c r="H137" s="50"/>
      <c r="I137" s="46"/>
      <c r="J137" s="46"/>
      <c r="K137" s="51"/>
    </row>
    <row r="138" spans="1:11" x14ac:dyDescent="0.25">
      <c r="A138" s="48" t="s">
        <v>55</v>
      </c>
      <c r="B138" s="44"/>
      <c r="C138" s="44"/>
      <c r="D138" s="44"/>
      <c r="E138" s="44"/>
      <c r="F138" s="44"/>
      <c r="G138" s="44"/>
      <c r="H138" s="50"/>
      <c r="I138" s="46"/>
      <c r="J138" s="46"/>
      <c r="K138" s="51"/>
    </row>
    <row r="139" spans="1:11" ht="105" x14ac:dyDescent="0.25">
      <c r="A139" s="49" t="s">
        <v>187</v>
      </c>
      <c r="B139" s="44" t="s">
        <v>188</v>
      </c>
      <c r="C139" s="44" t="s">
        <v>189</v>
      </c>
      <c r="D139" s="44" t="s">
        <v>190</v>
      </c>
      <c r="E139" s="44" t="s">
        <v>191</v>
      </c>
      <c r="F139" s="44" t="s">
        <v>192</v>
      </c>
      <c r="G139" s="44" t="s">
        <v>193</v>
      </c>
      <c r="H139" s="50"/>
      <c r="I139" s="46"/>
      <c r="J139" s="50">
        <v>3000000</v>
      </c>
      <c r="K139" s="51" t="s">
        <v>170</v>
      </c>
    </row>
    <row r="140" spans="1:11" x14ac:dyDescent="0.25">
      <c r="A140" s="49"/>
      <c r="B140" s="44"/>
      <c r="C140" s="44"/>
      <c r="D140" s="44"/>
      <c r="E140" s="44"/>
      <c r="F140" s="44"/>
      <c r="G140" s="44"/>
      <c r="H140" s="50">
        <f>SUM(H133:H139)</f>
        <v>680000</v>
      </c>
      <c r="I140" s="46">
        <f>SUM(I133:I139)</f>
        <v>50000</v>
      </c>
      <c r="J140" s="50">
        <f>SUM(J133:J139)</f>
        <v>3100000</v>
      </c>
      <c r="K140" s="51"/>
    </row>
    <row r="141" spans="1:11" x14ac:dyDescent="0.25">
      <c r="A141" s="49"/>
      <c r="B141" s="44"/>
      <c r="C141" s="44"/>
      <c r="D141" s="44"/>
      <c r="E141" s="64">
        <v>7</v>
      </c>
      <c r="F141" s="44"/>
      <c r="G141" s="44"/>
      <c r="H141" s="50"/>
      <c r="I141" s="46"/>
      <c r="J141" s="50"/>
      <c r="K141" s="51"/>
    </row>
    <row r="142" spans="1:11" x14ac:dyDescent="0.25">
      <c r="A142" s="33"/>
      <c r="B142" s="34"/>
      <c r="C142" s="34"/>
      <c r="D142" s="34"/>
      <c r="E142" s="34"/>
      <c r="F142" s="34"/>
      <c r="G142" s="34"/>
      <c r="H142" s="66"/>
      <c r="I142" s="36"/>
      <c r="J142" s="66"/>
      <c r="K142" s="67"/>
    </row>
    <row r="143" spans="1:11" x14ac:dyDescent="0.25">
      <c r="A143" s="33"/>
      <c r="B143" s="34"/>
      <c r="C143" s="34"/>
      <c r="D143" s="34"/>
      <c r="E143" s="34"/>
      <c r="F143" s="34"/>
      <c r="G143" s="34"/>
      <c r="H143" s="66"/>
      <c r="I143" s="36"/>
      <c r="J143" s="66"/>
      <c r="K143" s="67"/>
    </row>
    <row r="144" spans="1:11" x14ac:dyDescent="0.25">
      <c r="A144" s="33"/>
      <c r="B144" s="34"/>
      <c r="C144" s="34"/>
      <c r="D144" s="34"/>
      <c r="E144" s="34"/>
      <c r="F144" s="34"/>
      <c r="G144" s="34"/>
      <c r="H144" s="66"/>
      <c r="I144" s="36"/>
      <c r="J144" s="66"/>
      <c r="K144" s="67"/>
    </row>
    <row r="145" spans="1:11" x14ac:dyDescent="0.25">
      <c r="A145" s="33"/>
      <c r="B145" s="34"/>
      <c r="C145" s="34"/>
      <c r="D145" s="34"/>
      <c r="E145" s="34"/>
      <c r="F145" s="34"/>
      <c r="G145" s="34"/>
      <c r="H145" s="66"/>
      <c r="I145" s="36"/>
      <c r="J145" s="66"/>
      <c r="K145" s="67"/>
    </row>
    <row r="146" spans="1:11" x14ac:dyDescent="0.25">
      <c r="A146" s="33"/>
      <c r="B146" s="34"/>
      <c r="C146" s="34"/>
      <c r="D146" s="34"/>
      <c r="E146" s="34"/>
      <c r="F146" s="34"/>
      <c r="G146" s="34"/>
      <c r="H146" s="66"/>
      <c r="I146" s="36"/>
      <c r="J146" s="66"/>
      <c r="K146" s="67"/>
    </row>
    <row r="147" spans="1:11" x14ac:dyDescent="0.25">
      <c r="A147" s="33"/>
      <c r="B147" s="34"/>
      <c r="C147" s="34"/>
      <c r="D147" s="34"/>
      <c r="E147" s="34"/>
      <c r="F147" s="34"/>
      <c r="G147" s="34"/>
      <c r="H147" s="66"/>
      <c r="I147" s="36"/>
      <c r="J147" s="66"/>
      <c r="K147" s="67"/>
    </row>
    <row r="148" spans="1:11" x14ac:dyDescent="0.25">
      <c r="A148" s="105"/>
      <c r="B148" s="69"/>
      <c r="C148" s="69"/>
      <c r="D148" s="69"/>
      <c r="E148" s="69"/>
      <c r="F148" s="69"/>
      <c r="G148" s="69"/>
      <c r="H148" s="70"/>
      <c r="I148" s="71"/>
      <c r="J148" s="70"/>
      <c r="K148" s="72"/>
    </row>
    <row r="149" spans="1:11" ht="42" x14ac:dyDescent="0.25">
      <c r="A149" s="15" t="s">
        <v>10</v>
      </c>
      <c r="B149" s="16" t="s">
        <v>11</v>
      </c>
      <c r="C149" s="17" t="s">
        <v>12</v>
      </c>
      <c r="D149" s="16" t="s">
        <v>13</v>
      </c>
      <c r="E149" s="16" t="s">
        <v>14</v>
      </c>
      <c r="F149" s="17" t="s">
        <v>15</v>
      </c>
      <c r="G149" s="16" t="s">
        <v>16</v>
      </c>
      <c r="H149" s="420" t="s">
        <v>17</v>
      </c>
      <c r="I149" s="421"/>
      <c r="J149" s="422"/>
      <c r="K149" s="87" t="s">
        <v>18</v>
      </c>
    </row>
    <row r="150" spans="1:11" ht="21" x14ac:dyDescent="0.25">
      <c r="A150" s="15"/>
      <c r="B150" s="16"/>
      <c r="C150" s="17"/>
      <c r="D150" s="16" t="s">
        <v>19</v>
      </c>
      <c r="E150" s="16"/>
      <c r="F150" s="17"/>
      <c r="G150" s="16"/>
      <c r="H150" s="417" t="s">
        <v>20</v>
      </c>
      <c r="I150" s="418"/>
      <c r="J150" s="419"/>
      <c r="K150" s="87"/>
    </row>
    <row r="151" spans="1:11" x14ac:dyDescent="0.25">
      <c r="A151" s="15"/>
      <c r="B151" s="16"/>
      <c r="C151" s="17"/>
      <c r="D151" s="16"/>
      <c r="E151" s="16"/>
      <c r="F151" s="17"/>
      <c r="G151" s="16"/>
      <c r="H151" s="85"/>
      <c r="I151" s="86"/>
      <c r="J151" s="87"/>
      <c r="K151" s="87"/>
    </row>
    <row r="152" spans="1:11" x14ac:dyDescent="0.25">
      <c r="A152" s="18"/>
      <c r="B152" s="19"/>
      <c r="C152" s="20"/>
      <c r="D152" s="19"/>
      <c r="E152" s="19"/>
      <c r="F152" s="20"/>
      <c r="G152" s="19"/>
      <c r="H152" s="21" t="s">
        <v>21</v>
      </c>
      <c r="I152" s="22" t="s">
        <v>22</v>
      </c>
      <c r="J152" s="23" t="s">
        <v>23</v>
      </c>
      <c r="K152" s="110"/>
    </row>
    <row r="153" spans="1:11" x14ac:dyDescent="0.25">
      <c r="A153" s="25" t="s">
        <v>24</v>
      </c>
      <c r="B153" s="26" t="s">
        <v>25</v>
      </c>
      <c r="C153" s="27" t="s">
        <v>26</v>
      </c>
      <c r="D153" s="28" t="s">
        <v>27</v>
      </c>
      <c r="E153" s="28" t="s">
        <v>28</v>
      </c>
      <c r="F153" s="26" t="s">
        <v>29</v>
      </c>
      <c r="G153" s="28" t="s">
        <v>30</v>
      </c>
      <c r="H153" s="29"/>
      <c r="I153" s="30"/>
      <c r="J153" s="31"/>
      <c r="K153" s="111" t="s">
        <v>31</v>
      </c>
    </row>
    <row r="154" spans="1:11" x14ac:dyDescent="0.25">
      <c r="A154" s="49"/>
      <c r="B154" s="44"/>
      <c r="C154" s="44"/>
      <c r="D154" s="44"/>
      <c r="E154" s="44"/>
      <c r="F154" s="44"/>
      <c r="G154" s="44"/>
      <c r="H154" s="50"/>
      <c r="I154" s="46"/>
      <c r="J154" s="50"/>
      <c r="K154" s="51"/>
    </row>
    <row r="155" spans="1:11" ht="42" x14ac:dyDescent="0.25">
      <c r="A155" s="49" t="s">
        <v>194</v>
      </c>
      <c r="B155" s="44" t="s">
        <v>195</v>
      </c>
      <c r="C155" s="44" t="s">
        <v>196</v>
      </c>
      <c r="D155" s="44" t="s">
        <v>197</v>
      </c>
      <c r="E155" s="44" t="s">
        <v>198</v>
      </c>
      <c r="F155" s="44" t="s">
        <v>199</v>
      </c>
      <c r="G155" s="51" t="s">
        <v>200</v>
      </c>
      <c r="H155" s="50">
        <v>320000</v>
      </c>
      <c r="I155" s="46"/>
      <c r="J155" s="50">
        <f>SUM(H155:I155)</f>
        <v>320000</v>
      </c>
      <c r="K155" s="51"/>
    </row>
    <row r="156" spans="1:11" ht="52.5" x14ac:dyDescent="0.25">
      <c r="A156" s="49" t="s">
        <v>201</v>
      </c>
      <c r="B156" s="44" t="s">
        <v>202</v>
      </c>
      <c r="C156" s="44" t="s">
        <v>203</v>
      </c>
      <c r="D156" s="44" t="s">
        <v>197</v>
      </c>
      <c r="E156" s="44" t="s">
        <v>204</v>
      </c>
      <c r="F156" s="44" t="s">
        <v>205</v>
      </c>
      <c r="G156" s="44" t="s">
        <v>206</v>
      </c>
      <c r="H156" s="50">
        <v>2500000</v>
      </c>
      <c r="I156" s="46"/>
      <c r="J156" s="90"/>
      <c r="K156" s="51" t="s">
        <v>170</v>
      </c>
    </row>
    <row r="157" spans="1:11" ht="31.5" x14ac:dyDescent="0.25">
      <c r="A157" s="43" t="s">
        <v>207</v>
      </c>
      <c r="B157" s="44"/>
      <c r="C157" s="44"/>
      <c r="D157" s="44"/>
      <c r="E157" s="44"/>
      <c r="F157" s="44"/>
      <c r="G157" s="44"/>
      <c r="H157" s="50"/>
      <c r="I157" s="46"/>
      <c r="J157" s="46"/>
      <c r="K157" s="51"/>
    </row>
    <row r="158" spans="1:11" x14ac:dyDescent="0.25">
      <c r="A158" s="48" t="s">
        <v>33</v>
      </c>
      <c r="B158" s="44"/>
      <c r="C158" s="44"/>
      <c r="D158" s="44"/>
      <c r="E158" s="44"/>
      <c r="F158" s="44"/>
      <c r="G158" s="44"/>
      <c r="H158" s="50"/>
      <c r="I158" s="46"/>
      <c r="J158" s="46"/>
      <c r="K158" s="51"/>
    </row>
    <row r="159" spans="1:11" ht="84" x14ac:dyDescent="0.25">
      <c r="A159" s="49" t="s">
        <v>208</v>
      </c>
      <c r="B159" s="44" t="s">
        <v>209</v>
      </c>
      <c r="C159" s="44" t="s">
        <v>210</v>
      </c>
      <c r="D159" s="44" t="s">
        <v>197</v>
      </c>
      <c r="E159" s="44" t="s">
        <v>211</v>
      </c>
      <c r="F159" s="44" t="s">
        <v>212</v>
      </c>
      <c r="G159" s="44" t="s">
        <v>213</v>
      </c>
      <c r="H159" s="50">
        <v>1500000</v>
      </c>
      <c r="I159" s="46"/>
      <c r="J159" s="46">
        <f>SUM(H159:I159)</f>
        <v>1500000</v>
      </c>
      <c r="K159" s="51" t="s">
        <v>170</v>
      </c>
    </row>
    <row r="160" spans="1:11" x14ac:dyDescent="0.25">
      <c r="A160" s="112"/>
      <c r="B160" s="45"/>
      <c r="C160" s="45"/>
      <c r="D160" s="45"/>
      <c r="E160" s="77"/>
      <c r="F160" s="45"/>
      <c r="G160" s="44"/>
      <c r="H160" s="46">
        <f>SUM(H155:H159)</f>
        <v>4320000</v>
      </c>
      <c r="I160" s="46"/>
      <c r="J160" s="46">
        <f>SUM(H160:I160)</f>
        <v>4320000</v>
      </c>
      <c r="K160" s="47"/>
    </row>
    <row r="161" spans="1:14" x14ac:dyDescent="0.25">
      <c r="A161" s="113"/>
      <c r="B161" s="45"/>
      <c r="C161" s="45"/>
      <c r="D161" s="45"/>
      <c r="E161" s="45"/>
      <c r="F161" s="45"/>
      <c r="G161" s="45"/>
      <c r="H161" s="46"/>
      <c r="I161" s="46"/>
      <c r="J161" s="46"/>
      <c r="K161" s="114"/>
    </row>
    <row r="162" spans="1:14" x14ac:dyDescent="0.25">
      <c r="A162" s="115" t="s">
        <v>214</v>
      </c>
      <c r="B162" s="116"/>
      <c r="C162" s="116"/>
      <c r="D162" s="116"/>
      <c r="E162" s="116"/>
      <c r="F162" s="116"/>
      <c r="G162" s="116"/>
      <c r="H162" s="117">
        <f>+H25+H45+H62+H80+H99+H120+H140+H160</f>
        <v>6998600</v>
      </c>
      <c r="I162" s="117">
        <f>+I25+I45+I62+I80+I99+I120+I140+I160</f>
        <v>100000</v>
      </c>
      <c r="J162" s="46">
        <f>+J25+J45+J62+J80+J99+J120+J140+J160</f>
        <v>8570000</v>
      </c>
      <c r="K162" s="118"/>
    </row>
    <row r="163" spans="1:14" ht="21" x14ac:dyDescent="0.25">
      <c r="A163" s="119" t="s">
        <v>215</v>
      </c>
      <c r="B163" s="116"/>
      <c r="C163" s="116"/>
      <c r="D163" s="116"/>
      <c r="E163" s="116"/>
      <c r="F163" s="116"/>
      <c r="G163" s="116"/>
      <c r="H163" s="423"/>
      <c r="I163" s="424"/>
      <c r="J163" s="425"/>
      <c r="K163" s="47"/>
    </row>
    <row r="164" spans="1:14" x14ac:dyDescent="0.25">
      <c r="A164" s="120" t="s">
        <v>216</v>
      </c>
      <c r="B164" s="121"/>
      <c r="C164" s="121"/>
      <c r="D164" s="122" t="s">
        <v>217</v>
      </c>
      <c r="E164" s="121"/>
      <c r="F164" s="121"/>
      <c r="G164" s="121"/>
      <c r="H164" s="123" t="s">
        <v>218</v>
      </c>
      <c r="I164" s="124"/>
      <c r="J164" s="124"/>
      <c r="K164" s="125"/>
    </row>
    <row r="165" spans="1:14" x14ac:dyDescent="0.25">
      <c r="A165" s="126"/>
      <c r="B165" s="35"/>
      <c r="C165" s="35"/>
      <c r="D165" s="127"/>
      <c r="E165" s="35"/>
      <c r="F165" s="35"/>
      <c r="G165" s="35"/>
      <c r="H165" s="128"/>
      <c r="I165" s="37"/>
      <c r="J165" s="37"/>
      <c r="K165" s="129"/>
    </row>
    <row r="166" spans="1:14" x14ac:dyDescent="0.25">
      <c r="A166" s="414" t="s">
        <v>219</v>
      </c>
      <c r="B166" s="415"/>
      <c r="C166" s="35"/>
      <c r="D166" s="414" t="s">
        <v>220</v>
      </c>
      <c r="E166" s="415"/>
      <c r="F166" s="415"/>
      <c r="G166" s="35"/>
      <c r="H166" s="130" t="s">
        <v>221</v>
      </c>
      <c r="I166" s="37"/>
      <c r="J166" s="37"/>
      <c r="K166" s="129"/>
    </row>
    <row r="167" spans="1:14" x14ac:dyDescent="0.25">
      <c r="A167" s="426" t="s">
        <v>222</v>
      </c>
      <c r="B167" s="427"/>
      <c r="C167" s="13"/>
      <c r="D167" s="426" t="s">
        <v>223</v>
      </c>
      <c r="E167" s="427"/>
      <c r="F167" s="427"/>
      <c r="G167" s="131"/>
      <c r="H167" s="132"/>
      <c r="I167" s="14"/>
      <c r="J167" s="14"/>
      <c r="K167" s="114"/>
    </row>
    <row r="168" spans="1:14" x14ac:dyDescent="0.25">
      <c r="A168" s="133"/>
      <c r="B168" s="133"/>
      <c r="C168" s="133"/>
      <c r="D168" s="133"/>
      <c r="E168" s="133"/>
      <c r="F168" s="133"/>
      <c r="G168" s="133"/>
      <c r="H168" s="133"/>
      <c r="I168" s="133"/>
      <c r="J168" s="133"/>
      <c r="K168" s="133"/>
    </row>
    <row r="169" spans="1:14" x14ac:dyDescent="0.25">
      <c r="A169" s="133"/>
      <c r="B169" s="133"/>
      <c r="C169" s="133"/>
      <c r="D169" s="133"/>
      <c r="E169" s="133"/>
      <c r="F169" s="133"/>
      <c r="G169" s="133"/>
      <c r="H169" s="133"/>
      <c r="I169" s="133"/>
      <c r="J169" s="133"/>
      <c r="K169" s="133"/>
    </row>
    <row r="170" spans="1:14" x14ac:dyDescent="0.25">
      <c r="A170" s="133"/>
      <c r="B170" s="133"/>
      <c r="C170" s="133"/>
      <c r="D170" s="133"/>
      <c r="E170" s="133"/>
      <c r="F170" s="133"/>
      <c r="G170" s="133"/>
      <c r="H170" s="133"/>
      <c r="I170" s="133"/>
      <c r="J170" s="133"/>
      <c r="K170" s="133"/>
    </row>
    <row r="171" spans="1:14" x14ac:dyDescent="0.25">
      <c r="A171" s="133"/>
      <c r="B171" s="133"/>
      <c r="C171" s="133"/>
      <c r="D171" s="133"/>
      <c r="E171" s="133"/>
      <c r="F171" s="133"/>
      <c r="G171" s="133"/>
      <c r="H171" s="133"/>
      <c r="I171" s="133"/>
      <c r="J171" s="133"/>
      <c r="K171" s="133"/>
    </row>
    <row r="172" spans="1:14" x14ac:dyDescent="0.25">
      <c r="A172" s="133"/>
      <c r="B172" s="133"/>
      <c r="C172" s="133"/>
      <c r="D172" s="133"/>
      <c r="E172" s="133"/>
      <c r="F172" s="133"/>
      <c r="G172" s="133"/>
      <c r="H172" s="133"/>
      <c r="I172" s="133"/>
      <c r="J172" s="133"/>
      <c r="K172" s="133"/>
    </row>
    <row r="173" spans="1:14" x14ac:dyDescent="0.25">
      <c r="A173" s="133"/>
      <c r="B173" s="133"/>
      <c r="C173" s="133"/>
      <c r="D173" s="133"/>
      <c r="E173" s="133"/>
      <c r="F173" s="133"/>
      <c r="G173" s="133"/>
      <c r="H173" s="133"/>
      <c r="I173" s="133"/>
      <c r="J173" s="133"/>
      <c r="K173" s="133"/>
      <c r="N173">
        <v>-300000</v>
      </c>
    </row>
    <row r="174" spans="1:14" x14ac:dyDescent="0.25">
      <c r="A174" s="134"/>
      <c r="B174" s="134"/>
      <c r="C174" s="134"/>
      <c r="D174" s="134"/>
      <c r="E174" s="134"/>
      <c r="F174" s="134"/>
      <c r="G174" s="134"/>
      <c r="H174" s="134"/>
      <c r="I174" s="134"/>
      <c r="J174" s="134"/>
      <c r="K174" s="134"/>
      <c r="N174" t="s">
        <v>224</v>
      </c>
    </row>
    <row r="175" spans="1:14" x14ac:dyDescent="0.25">
      <c r="A175" s="134"/>
      <c r="B175" s="134"/>
      <c r="C175" s="134"/>
      <c r="D175" s="134"/>
      <c r="E175" s="134"/>
      <c r="F175" s="134"/>
      <c r="G175" s="134"/>
      <c r="H175" s="134"/>
      <c r="I175" s="134"/>
      <c r="J175" s="134"/>
      <c r="K175" s="134"/>
    </row>
    <row r="176" spans="1:14" ht="15" customHeight="1" x14ac:dyDescent="0.25">
      <c r="A176" s="134"/>
      <c r="B176" s="134"/>
      <c r="C176" s="134"/>
      <c r="D176" s="134"/>
      <c r="E176" s="134"/>
      <c r="F176" s="134"/>
      <c r="G176" s="134"/>
      <c r="H176" s="134"/>
      <c r="I176" s="134"/>
      <c r="J176" s="134"/>
      <c r="K176" s="134"/>
    </row>
    <row r="177" spans="1:12" x14ac:dyDescent="0.25">
      <c r="A177" s="413" t="s">
        <v>225</v>
      </c>
      <c r="B177" s="413"/>
      <c r="C177" s="413"/>
      <c r="D177" s="413"/>
      <c r="E177" s="413"/>
      <c r="F177" s="413"/>
      <c r="G177" s="413"/>
      <c r="H177" s="413"/>
      <c r="I177" s="413"/>
      <c r="J177" s="413"/>
      <c r="K177" s="413"/>
    </row>
    <row r="178" spans="1:12" x14ac:dyDescent="0.25">
      <c r="A178" s="413" t="s">
        <v>1</v>
      </c>
      <c r="B178" s="413"/>
      <c r="C178" s="413"/>
      <c r="D178" s="413"/>
      <c r="E178" s="413"/>
      <c r="F178" s="413"/>
      <c r="G178" s="413"/>
      <c r="H178" s="413"/>
      <c r="I178" s="413"/>
      <c r="J178" s="413"/>
      <c r="K178" s="413"/>
    </row>
    <row r="179" spans="1:12" x14ac:dyDescent="0.25">
      <c r="A179" s="135"/>
      <c r="B179" s="136"/>
      <c r="C179" s="136"/>
      <c r="D179" s="136"/>
      <c r="E179" s="136"/>
      <c r="F179" s="136"/>
      <c r="G179" s="136"/>
      <c r="H179" s="137"/>
      <c r="I179" s="137"/>
      <c r="J179" s="137"/>
      <c r="K179" s="137"/>
    </row>
    <row r="180" spans="1:12" x14ac:dyDescent="0.25">
      <c r="A180" s="138" t="s">
        <v>2</v>
      </c>
      <c r="B180" s="139" t="s">
        <v>3</v>
      </c>
      <c r="C180" s="140"/>
      <c r="D180" s="140"/>
      <c r="E180" s="140"/>
      <c r="F180" s="140"/>
      <c r="G180" s="140"/>
      <c r="H180" s="141"/>
      <c r="I180" s="141"/>
      <c r="J180" s="141"/>
      <c r="K180" s="141"/>
    </row>
    <row r="181" spans="1:12" x14ac:dyDescent="0.25">
      <c r="A181" s="138" t="s">
        <v>4</v>
      </c>
      <c r="B181" s="142" t="s">
        <v>5</v>
      </c>
      <c r="C181" s="140"/>
      <c r="D181" s="140"/>
      <c r="E181" s="140"/>
      <c r="F181" s="140"/>
      <c r="G181" s="140"/>
      <c r="H181" s="141"/>
      <c r="I181" s="141"/>
      <c r="J181" s="141"/>
      <c r="K181" s="141"/>
    </row>
    <row r="182" spans="1:12" x14ac:dyDescent="0.25">
      <c r="A182" s="138" t="s">
        <v>6</v>
      </c>
      <c r="B182" s="142" t="s">
        <v>7</v>
      </c>
      <c r="C182" s="140"/>
      <c r="D182" s="140"/>
      <c r="E182" s="140"/>
      <c r="F182" s="140"/>
      <c r="G182" s="140"/>
      <c r="H182" s="141"/>
      <c r="I182" s="141"/>
      <c r="J182" s="141"/>
      <c r="K182" s="141"/>
    </row>
    <row r="183" spans="1:12" x14ac:dyDescent="0.25">
      <c r="A183" s="138" t="s">
        <v>8</v>
      </c>
      <c r="B183" s="143">
        <v>119992789.88</v>
      </c>
      <c r="C183" s="140"/>
      <c r="D183" s="140"/>
      <c r="E183" s="140"/>
      <c r="F183" s="140"/>
      <c r="G183" s="140"/>
      <c r="H183" s="141"/>
      <c r="I183" s="141"/>
      <c r="J183" s="141"/>
      <c r="K183" s="141"/>
      <c r="L183" s="144"/>
    </row>
    <row r="184" spans="1:12" x14ac:dyDescent="0.25">
      <c r="A184" s="138" t="s">
        <v>9</v>
      </c>
      <c r="B184" s="145">
        <v>17119179</v>
      </c>
      <c r="C184" s="140"/>
      <c r="D184" s="140"/>
      <c r="E184" s="140"/>
      <c r="F184" s="140"/>
      <c r="G184" s="140"/>
      <c r="H184" s="141"/>
      <c r="I184" s="141"/>
      <c r="J184" s="141"/>
      <c r="K184" s="141"/>
      <c r="L184" s="144"/>
    </row>
    <row r="185" spans="1:12" x14ac:dyDescent="0.25">
      <c r="A185" s="138"/>
      <c r="B185" s="140"/>
      <c r="C185" s="140"/>
      <c r="D185" s="140"/>
      <c r="E185" s="140"/>
      <c r="F185" s="140"/>
      <c r="G185" s="140"/>
      <c r="H185" s="141"/>
      <c r="I185" s="141"/>
      <c r="J185" s="141"/>
      <c r="K185" s="141"/>
      <c r="L185" s="144"/>
    </row>
    <row r="186" spans="1:12" ht="42" x14ac:dyDescent="0.25">
      <c r="A186" s="146" t="s">
        <v>10</v>
      </c>
      <c r="B186" s="147" t="s">
        <v>11</v>
      </c>
      <c r="C186" s="148" t="s">
        <v>12</v>
      </c>
      <c r="D186" s="147" t="s">
        <v>13</v>
      </c>
      <c r="E186" s="147" t="s">
        <v>14</v>
      </c>
      <c r="F186" s="148" t="s">
        <v>15</v>
      </c>
      <c r="G186" s="147" t="s">
        <v>16</v>
      </c>
      <c r="H186" s="410" t="s">
        <v>17</v>
      </c>
      <c r="I186" s="411"/>
      <c r="J186" s="412"/>
      <c r="K186" s="148" t="s">
        <v>18</v>
      </c>
    </row>
    <row r="187" spans="1:12" ht="21" x14ac:dyDescent="0.25">
      <c r="A187" s="149"/>
      <c r="B187" s="150"/>
      <c r="C187" s="151"/>
      <c r="D187" s="150" t="s">
        <v>19</v>
      </c>
      <c r="E187" s="150"/>
      <c r="F187" s="151"/>
      <c r="G187" s="150"/>
      <c r="H187" s="400" t="s">
        <v>20</v>
      </c>
      <c r="I187" s="401"/>
      <c r="J187" s="402"/>
      <c r="K187" s="151"/>
    </row>
    <row r="188" spans="1:12" x14ac:dyDescent="0.25">
      <c r="A188" s="149"/>
      <c r="B188" s="150"/>
      <c r="C188" s="151"/>
      <c r="D188" s="150"/>
      <c r="E188" s="150"/>
      <c r="F188" s="151"/>
      <c r="G188" s="150"/>
      <c r="H188" s="152"/>
      <c r="I188" s="153"/>
      <c r="J188" s="154"/>
      <c r="K188" s="151"/>
    </row>
    <row r="189" spans="1:12" x14ac:dyDescent="0.25">
      <c r="A189" s="155"/>
      <c r="B189" s="156"/>
      <c r="C189" s="157"/>
      <c r="D189" s="156"/>
      <c r="E189" s="156"/>
      <c r="F189" s="157"/>
      <c r="G189" s="156"/>
      <c r="H189" s="158" t="s">
        <v>21</v>
      </c>
      <c r="I189" s="159" t="s">
        <v>22</v>
      </c>
      <c r="J189" s="160" t="s">
        <v>23</v>
      </c>
      <c r="K189" s="161"/>
    </row>
    <row r="190" spans="1:12" x14ac:dyDescent="0.25">
      <c r="A190" s="162" t="s">
        <v>24</v>
      </c>
      <c r="B190" s="163" t="s">
        <v>25</v>
      </c>
      <c r="C190" s="164" t="s">
        <v>26</v>
      </c>
      <c r="D190" s="165" t="s">
        <v>27</v>
      </c>
      <c r="E190" s="165" t="s">
        <v>28</v>
      </c>
      <c r="F190" s="163" t="s">
        <v>29</v>
      </c>
      <c r="G190" s="165" t="s">
        <v>30</v>
      </c>
      <c r="H190" s="166"/>
      <c r="I190" s="167"/>
      <c r="J190" s="168"/>
      <c r="K190" s="169" t="s">
        <v>31</v>
      </c>
    </row>
    <row r="191" spans="1:12" x14ac:dyDescent="0.25">
      <c r="A191" s="170" t="s">
        <v>226</v>
      </c>
      <c r="B191" s="163"/>
      <c r="C191" s="171"/>
      <c r="D191" s="172"/>
      <c r="E191" s="171"/>
      <c r="F191" s="173"/>
      <c r="G191" s="171"/>
      <c r="H191" s="174"/>
      <c r="I191" s="175"/>
      <c r="J191" s="176"/>
      <c r="K191" s="177"/>
    </row>
    <row r="192" spans="1:12" x14ac:dyDescent="0.25">
      <c r="A192" s="178" t="s">
        <v>33</v>
      </c>
      <c r="B192" s="179"/>
      <c r="C192" s="179"/>
      <c r="D192" s="179"/>
      <c r="E192" s="179"/>
      <c r="F192" s="179"/>
      <c r="G192" s="179"/>
      <c r="H192" s="180"/>
      <c r="I192" s="180"/>
      <c r="J192" s="180"/>
      <c r="K192" s="181"/>
    </row>
    <row r="193" spans="1:11" ht="94.5" x14ac:dyDescent="0.25">
      <c r="A193" s="182" t="s">
        <v>227</v>
      </c>
      <c r="B193" s="183" t="s">
        <v>228</v>
      </c>
      <c r="C193" s="183" t="s">
        <v>229</v>
      </c>
      <c r="D193" s="183" t="s">
        <v>230</v>
      </c>
      <c r="E193" s="183" t="s">
        <v>231</v>
      </c>
      <c r="F193" s="183" t="s">
        <v>232</v>
      </c>
      <c r="G193" s="183" t="s">
        <v>233</v>
      </c>
      <c r="H193" s="184">
        <v>56000</v>
      </c>
      <c r="I193" s="180"/>
      <c r="J193" s="180"/>
      <c r="K193" s="185" t="s">
        <v>234</v>
      </c>
    </row>
    <row r="194" spans="1:11" ht="42" x14ac:dyDescent="0.25">
      <c r="A194" s="186"/>
      <c r="B194" s="179"/>
      <c r="C194" s="179"/>
      <c r="D194" s="179"/>
      <c r="E194" s="183" t="s">
        <v>235</v>
      </c>
      <c r="F194" s="187" t="s">
        <v>236</v>
      </c>
      <c r="G194" s="179" t="s">
        <v>237</v>
      </c>
      <c r="H194" s="180"/>
      <c r="I194" s="180"/>
      <c r="J194" s="180"/>
      <c r="K194" s="181"/>
    </row>
    <row r="195" spans="1:11" ht="94.5" x14ac:dyDescent="0.25">
      <c r="A195" s="186"/>
      <c r="B195" s="179"/>
      <c r="C195" s="179"/>
      <c r="D195" s="179"/>
      <c r="E195" s="183" t="s">
        <v>238</v>
      </c>
      <c r="F195" s="179" t="s">
        <v>239</v>
      </c>
      <c r="G195" s="183" t="s">
        <v>240</v>
      </c>
      <c r="H195" s="184">
        <v>56000</v>
      </c>
      <c r="I195" s="180"/>
      <c r="J195" s="180"/>
      <c r="K195" s="181"/>
    </row>
    <row r="196" spans="1:11" ht="33" x14ac:dyDescent="0.25">
      <c r="A196" s="186"/>
      <c r="B196" s="179"/>
      <c r="C196" s="179"/>
      <c r="D196" s="179"/>
      <c r="E196" s="183" t="s">
        <v>241</v>
      </c>
      <c r="F196" s="179" t="s">
        <v>242</v>
      </c>
      <c r="G196" s="179" t="s">
        <v>243</v>
      </c>
      <c r="H196" s="180"/>
      <c r="I196" s="180"/>
      <c r="J196" s="180"/>
      <c r="K196" s="181"/>
    </row>
    <row r="197" spans="1:11" ht="52.5" x14ac:dyDescent="0.25">
      <c r="A197" s="188" t="s">
        <v>244</v>
      </c>
      <c r="B197" s="189" t="s">
        <v>245</v>
      </c>
      <c r="C197" s="189" t="s">
        <v>246</v>
      </c>
      <c r="D197" s="183" t="s">
        <v>230</v>
      </c>
      <c r="E197" s="189" t="s">
        <v>247</v>
      </c>
      <c r="F197" s="189" t="s">
        <v>248</v>
      </c>
      <c r="G197" s="190" t="s">
        <v>249</v>
      </c>
      <c r="H197" s="184">
        <v>22000</v>
      </c>
      <c r="I197" s="180"/>
      <c r="J197" s="180"/>
      <c r="K197" s="185" t="s">
        <v>234</v>
      </c>
    </row>
    <row r="198" spans="1:11" x14ac:dyDescent="0.25">
      <c r="A198" s="191"/>
      <c r="B198" s="192"/>
      <c r="C198" s="192"/>
      <c r="D198" s="193"/>
      <c r="E198" s="192">
        <v>1</v>
      </c>
      <c r="F198" s="192"/>
      <c r="G198" s="194"/>
      <c r="H198" s="195"/>
      <c r="I198" s="196"/>
      <c r="J198" s="196"/>
      <c r="K198" s="197"/>
    </row>
    <row r="199" spans="1:11" x14ac:dyDescent="0.25">
      <c r="A199" s="198"/>
      <c r="B199" s="199"/>
      <c r="C199" s="199"/>
      <c r="D199" s="200"/>
      <c r="E199" s="201"/>
      <c r="F199" s="199"/>
      <c r="G199" s="202"/>
      <c r="H199" s="203"/>
      <c r="I199" s="204"/>
      <c r="J199" s="204"/>
      <c r="K199" s="201"/>
    </row>
    <row r="200" spans="1:11" ht="42" x14ac:dyDescent="0.25">
      <c r="A200" s="149" t="s">
        <v>10</v>
      </c>
      <c r="B200" s="150" t="s">
        <v>11</v>
      </c>
      <c r="C200" s="151" t="s">
        <v>12</v>
      </c>
      <c r="D200" s="150" t="s">
        <v>13</v>
      </c>
      <c r="E200" s="150" t="s">
        <v>14</v>
      </c>
      <c r="F200" s="151" t="s">
        <v>15</v>
      </c>
      <c r="G200" s="150" t="s">
        <v>16</v>
      </c>
      <c r="H200" s="410" t="s">
        <v>17</v>
      </c>
      <c r="I200" s="411"/>
      <c r="J200" s="412"/>
      <c r="K200" s="151" t="s">
        <v>18</v>
      </c>
    </row>
    <row r="201" spans="1:11" ht="21" x14ac:dyDescent="0.25">
      <c r="A201" s="149"/>
      <c r="B201" s="150"/>
      <c r="C201" s="151"/>
      <c r="D201" s="150" t="s">
        <v>19</v>
      </c>
      <c r="E201" s="150"/>
      <c r="F201" s="151"/>
      <c r="G201" s="150"/>
      <c r="H201" s="400" t="s">
        <v>20</v>
      </c>
      <c r="I201" s="401"/>
      <c r="J201" s="402"/>
      <c r="K201" s="151"/>
    </row>
    <row r="202" spans="1:11" x14ac:dyDescent="0.25">
      <c r="A202" s="149"/>
      <c r="B202" s="150"/>
      <c r="C202" s="151"/>
      <c r="D202" s="150"/>
      <c r="E202" s="150"/>
      <c r="F202" s="151"/>
      <c r="G202" s="150"/>
      <c r="H202" s="152"/>
      <c r="I202" s="153"/>
      <c r="J202" s="154"/>
      <c r="K202" s="151"/>
    </row>
    <row r="203" spans="1:11" x14ac:dyDescent="0.25">
      <c r="A203" s="155"/>
      <c r="B203" s="156"/>
      <c r="C203" s="157"/>
      <c r="D203" s="156"/>
      <c r="E203" s="156"/>
      <c r="F203" s="157"/>
      <c r="G203" s="156"/>
      <c r="H203" s="158" t="s">
        <v>21</v>
      </c>
      <c r="I203" s="159" t="s">
        <v>22</v>
      </c>
      <c r="J203" s="160" t="s">
        <v>23</v>
      </c>
      <c r="K203" s="161"/>
    </row>
    <row r="204" spans="1:11" x14ac:dyDescent="0.25">
      <c r="A204" s="162" t="s">
        <v>24</v>
      </c>
      <c r="B204" s="163" t="s">
        <v>25</v>
      </c>
      <c r="C204" s="164" t="s">
        <v>26</v>
      </c>
      <c r="D204" s="165" t="s">
        <v>27</v>
      </c>
      <c r="E204" s="165" t="s">
        <v>28</v>
      </c>
      <c r="F204" s="163" t="s">
        <v>29</v>
      </c>
      <c r="G204" s="165" t="s">
        <v>30</v>
      </c>
      <c r="H204" s="166"/>
      <c r="I204" s="167"/>
      <c r="J204" s="168"/>
      <c r="K204" s="169" t="s">
        <v>31</v>
      </c>
    </row>
    <row r="205" spans="1:11" ht="31.5" x14ac:dyDescent="0.25">
      <c r="A205" s="205"/>
      <c r="B205" s="206"/>
      <c r="C205" s="207"/>
      <c r="D205" s="208"/>
      <c r="E205" s="208" t="s">
        <v>250</v>
      </c>
      <c r="F205" s="207" t="s">
        <v>251</v>
      </c>
      <c r="G205" s="207" t="s">
        <v>252</v>
      </c>
      <c r="H205" s="209"/>
      <c r="I205" s="209"/>
      <c r="J205" s="209"/>
      <c r="K205" s="210"/>
    </row>
    <row r="206" spans="1:11" ht="22.5" x14ac:dyDescent="0.25">
      <c r="A206" s="211"/>
      <c r="B206" s="187"/>
      <c r="C206" s="179"/>
      <c r="D206" s="183"/>
      <c r="E206" s="183" t="s">
        <v>253</v>
      </c>
      <c r="F206" s="179" t="s">
        <v>254</v>
      </c>
      <c r="G206" s="179" t="s">
        <v>252</v>
      </c>
      <c r="H206" s="180"/>
      <c r="I206" s="180"/>
      <c r="J206" s="180"/>
      <c r="K206" s="181"/>
    </row>
    <row r="207" spans="1:11" ht="63" x14ac:dyDescent="0.25">
      <c r="A207" s="182" t="s">
        <v>255</v>
      </c>
      <c r="B207" s="183" t="s">
        <v>256</v>
      </c>
      <c r="C207" s="183" t="s">
        <v>257</v>
      </c>
      <c r="D207" s="183" t="s">
        <v>258</v>
      </c>
      <c r="E207" s="183" t="s">
        <v>259</v>
      </c>
      <c r="F207" s="183" t="s">
        <v>260</v>
      </c>
      <c r="G207" s="183" t="s">
        <v>261</v>
      </c>
      <c r="H207" s="184">
        <v>150000</v>
      </c>
      <c r="I207" s="180"/>
      <c r="J207" s="180"/>
      <c r="K207" s="185" t="s">
        <v>234</v>
      </c>
    </row>
    <row r="208" spans="1:11" ht="31.5" x14ac:dyDescent="0.25">
      <c r="A208" s="182"/>
      <c r="B208" s="183"/>
      <c r="C208" s="183"/>
      <c r="D208" s="183"/>
      <c r="E208" s="183" t="s">
        <v>262</v>
      </c>
      <c r="F208" s="183" t="s">
        <v>263</v>
      </c>
      <c r="G208" s="183"/>
      <c r="H208" s="184">
        <v>1500</v>
      </c>
      <c r="I208" s="180"/>
      <c r="J208" s="180"/>
      <c r="K208" s="185"/>
    </row>
    <row r="209" spans="1:11" ht="22.5" x14ac:dyDescent="0.25">
      <c r="A209" s="186"/>
      <c r="B209" s="179"/>
      <c r="C209" s="179"/>
      <c r="D209" s="179"/>
      <c r="E209" s="183" t="s">
        <v>264</v>
      </c>
      <c r="F209" s="179" t="s">
        <v>265</v>
      </c>
      <c r="G209" s="179"/>
      <c r="H209" s="180"/>
      <c r="I209" s="180"/>
      <c r="J209" s="180"/>
      <c r="K209" s="181"/>
    </row>
    <row r="210" spans="1:11" ht="21" x14ac:dyDescent="0.25">
      <c r="A210" s="182"/>
      <c r="B210" s="179"/>
      <c r="C210" s="179"/>
      <c r="D210" s="179"/>
      <c r="E210" s="183" t="s">
        <v>266</v>
      </c>
      <c r="F210" s="179" t="s">
        <v>267</v>
      </c>
      <c r="G210" s="179" t="s">
        <v>252</v>
      </c>
      <c r="H210" s="180"/>
      <c r="I210" s="180"/>
      <c r="J210" s="180"/>
      <c r="K210" s="181"/>
    </row>
    <row r="211" spans="1:11" x14ac:dyDescent="0.25">
      <c r="A211" s="182"/>
      <c r="B211" s="179"/>
      <c r="C211" s="179"/>
      <c r="D211" s="179"/>
      <c r="E211" s="183" t="s">
        <v>268</v>
      </c>
      <c r="F211" s="179" t="s">
        <v>269</v>
      </c>
      <c r="G211" s="179" t="s">
        <v>252</v>
      </c>
      <c r="H211" s="180"/>
      <c r="I211" s="180"/>
      <c r="J211" s="180"/>
      <c r="K211" s="181"/>
    </row>
    <row r="212" spans="1:11" ht="63" x14ac:dyDescent="0.25">
      <c r="A212" s="182" t="s">
        <v>270</v>
      </c>
      <c r="B212" s="183" t="s">
        <v>271</v>
      </c>
      <c r="C212" s="183" t="s">
        <v>272</v>
      </c>
      <c r="D212" s="183" t="s">
        <v>258</v>
      </c>
      <c r="E212" s="183" t="s">
        <v>273</v>
      </c>
      <c r="F212" s="183" t="s">
        <v>274</v>
      </c>
      <c r="G212" s="183" t="s">
        <v>275</v>
      </c>
      <c r="H212" s="184">
        <v>84000</v>
      </c>
      <c r="I212" s="180"/>
      <c r="J212" s="180"/>
      <c r="K212" s="185" t="s">
        <v>234</v>
      </c>
    </row>
    <row r="213" spans="1:11" ht="22.5" x14ac:dyDescent="0.25">
      <c r="A213" s="182"/>
      <c r="B213" s="183"/>
      <c r="C213" s="179"/>
      <c r="D213" s="179"/>
      <c r="E213" s="183" t="s">
        <v>276</v>
      </c>
      <c r="F213" s="179" t="s">
        <v>277</v>
      </c>
      <c r="G213" s="179"/>
      <c r="H213" s="180"/>
      <c r="I213" s="180"/>
      <c r="J213" s="180"/>
      <c r="K213" s="181"/>
    </row>
    <row r="214" spans="1:11" ht="21" x14ac:dyDescent="0.25">
      <c r="A214" s="182"/>
      <c r="B214" s="183"/>
      <c r="C214" s="179"/>
      <c r="D214" s="179"/>
      <c r="E214" s="183" t="s">
        <v>266</v>
      </c>
      <c r="F214" s="179" t="s">
        <v>267</v>
      </c>
      <c r="G214" s="179"/>
      <c r="H214" s="180"/>
      <c r="I214" s="180"/>
      <c r="J214" s="180"/>
      <c r="K214" s="181"/>
    </row>
    <row r="215" spans="1:11" x14ac:dyDescent="0.25">
      <c r="A215" s="182"/>
      <c r="B215" s="183"/>
      <c r="C215" s="179"/>
      <c r="D215" s="179"/>
      <c r="E215" s="183" t="s">
        <v>268</v>
      </c>
      <c r="F215" s="179" t="s">
        <v>269</v>
      </c>
      <c r="G215" s="179"/>
      <c r="H215" s="180"/>
      <c r="I215" s="180"/>
      <c r="J215" s="180"/>
      <c r="K215" s="181"/>
    </row>
    <row r="216" spans="1:11" x14ac:dyDescent="0.25">
      <c r="A216" s="212"/>
      <c r="B216" s="193"/>
      <c r="C216" s="213"/>
      <c r="D216" s="213"/>
      <c r="E216" s="197">
        <v>2</v>
      </c>
      <c r="F216" s="213"/>
      <c r="G216" s="213"/>
      <c r="H216" s="196"/>
      <c r="I216" s="196"/>
      <c r="J216" s="196"/>
      <c r="K216" s="214"/>
    </row>
    <row r="217" spans="1:11" x14ac:dyDescent="0.25">
      <c r="A217" s="212"/>
      <c r="B217" s="193"/>
      <c r="C217" s="213"/>
      <c r="D217" s="213"/>
      <c r="E217" s="193"/>
      <c r="F217" s="213"/>
      <c r="G217" s="213"/>
      <c r="H217" s="196"/>
      <c r="I217" s="196"/>
      <c r="J217" s="196"/>
      <c r="K217" s="214"/>
    </row>
    <row r="218" spans="1:11" x14ac:dyDescent="0.25">
      <c r="A218" s="212"/>
      <c r="B218" s="193"/>
      <c r="C218" s="213"/>
      <c r="D218" s="213"/>
      <c r="E218" s="193"/>
      <c r="F218" s="213"/>
      <c r="G218" s="213"/>
      <c r="H218" s="196"/>
      <c r="I218" s="196"/>
      <c r="J218" s="196"/>
      <c r="K218" s="214"/>
    </row>
    <row r="219" spans="1:11" x14ac:dyDescent="0.25">
      <c r="A219" s="212"/>
      <c r="B219" s="193"/>
      <c r="C219" s="213"/>
      <c r="D219" s="213"/>
      <c r="E219" s="193"/>
      <c r="F219" s="213"/>
      <c r="G219" s="213"/>
      <c r="H219" s="196"/>
      <c r="I219" s="196"/>
      <c r="J219" s="196"/>
      <c r="K219" s="214"/>
    </row>
    <row r="220" spans="1:11" x14ac:dyDescent="0.25">
      <c r="A220" s="212"/>
      <c r="B220" s="193"/>
      <c r="C220" s="213"/>
      <c r="D220" s="213"/>
      <c r="E220" s="193"/>
      <c r="F220" s="213"/>
      <c r="G220" s="213"/>
      <c r="H220" s="196"/>
      <c r="I220" s="196"/>
      <c r="J220" s="196"/>
      <c r="K220" s="214"/>
    </row>
    <row r="221" spans="1:11" x14ac:dyDescent="0.25">
      <c r="A221" s="215"/>
      <c r="B221" s="216"/>
      <c r="C221" s="217"/>
      <c r="D221" s="217"/>
      <c r="E221" s="216"/>
      <c r="F221" s="217"/>
      <c r="G221" s="217"/>
      <c r="H221" s="218"/>
      <c r="I221" s="218"/>
      <c r="J221" s="218"/>
      <c r="K221" s="219"/>
    </row>
    <row r="222" spans="1:11" ht="42" x14ac:dyDescent="0.25">
      <c r="A222" s="146" t="s">
        <v>10</v>
      </c>
      <c r="B222" s="147" t="s">
        <v>11</v>
      </c>
      <c r="C222" s="148" t="s">
        <v>12</v>
      </c>
      <c r="D222" s="147" t="s">
        <v>13</v>
      </c>
      <c r="E222" s="147" t="s">
        <v>14</v>
      </c>
      <c r="F222" s="148" t="s">
        <v>15</v>
      </c>
      <c r="G222" s="147" t="s">
        <v>16</v>
      </c>
      <c r="H222" s="410" t="s">
        <v>17</v>
      </c>
      <c r="I222" s="411"/>
      <c r="J222" s="412"/>
      <c r="K222" s="148" t="s">
        <v>18</v>
      </c>
    </row>
    <row r="223" spans="1:11" ht="21" x14ac:dyDescent="0.25">
      <c r="A223" s="149"/>
      <c r="B223" s="150"/>
      <c r="C223" s="151"/>
      <c r="D223" s="150" t="s">
        <v>19</v>
      </c>
      <c r="E223" s="150"/>
      <c r="F223" s="151"/>
      <c r="G223" s="150"/>
      <c r="H223" s="400" t="s">
        <v>20</v>
      </c>
      <c r="I223" s="401"/>
      <c r="J223" s="402"/>
      <c r="K223" s="151"/>
    </row>
    <row r="224" spans="1:11" x14ac:dyDescent="0.25">
      <c r="A224" s="149"/>
      <c r="B224" s="150"/>
      <c r="C224" s="151"/>
      <c r="D224" s="150"/>
      <c r="E224" s="150"/>
      <c r="F224" s="151"/>
      <c r="G224" s="150"/>
      <c r="H224" s="152"/>
      <c r="I224" s="153"/>
      <c r="J224" s="154"/>
      <c r="K224" s="151"/>
    </row>
    <row r="225" spans="1:11" x14ac:dyDescent="0.25">
      <c r="A225" s="155"/>
      <c r="B225" s="156"/>
      <c r="C225" s="157"/>
      <c r="D225" s="156"/>
      <c r="E225" s="156"/>
      <c r="F225" s="157"/>
      <c r="G225" s="156"/>
      <c r="H225" s="158" t="s">
        <v>21</v>
      </c>
      <c r="I225" s="159" t="s">
        <v>22</v>
      </c>
      <c r="J225" s="160" t="s">
        <v>23</v>
      </c>
      <c r="K225" s="161"/>
    </row>
    <row r="226" spans="1:11" x14ac:dyDescent="0.25">
      <c r="A226" s="162" t="s">
        <v>24</v>
      </c>
      <c r="B226" s="163" t="s">
        <v>25</v>
      </c>
      <c r="C226" s="164" t="s">
        <v>26</v>
      </c>
      <c r="D226" s="165" t="s">
        <v>27</v>
      </c>
      <c r="E226" s="165" t="s">
        <v>28</v>
      </c>
      <c r="F226" s="163" t="s">
        <v>29</v>
      </c>
      <c r="G226" s="165" t="s">
        <v>30</v>
      </c>
      <c r="H226" s="166"/>
      <c r="I226" s="167"/>
      <c r="J226" s="168"/>
      <c r="K226" s="169" t="s">
        <v>31</v>
      </c>
    </row>
    <row r="227" spans="1:11" ht="126" x14ac:dyDescent="0.25">
      <c r="A227" s="220" t="s">
        <v>278</v>
      </c>
      <c r="B227" s="208" t="s">
        <v>279</v>
      </c>
      <c r="C227" s="208" t="s">
        <v>280</v>
      </c>
      <c r="D227" s="208" t="s">
        <v>281</v>
      </c>
      <c r="E227" s="208" t="s">
        <v>282</v>
      </c>
      <c r="F227" s="208" t="s">
        <v>283</v>
      </c>
      <c r="G227" s="208" t="s">
        <v>284</v>
      </c>
      <c r="H227" s="221">
        <v>63082</v>
      </c>
      <c r="I227" s="209"/>
      <c r="J227" s="209"/>
      <c r="K227" s="222" t="s">
        <v>234</v>
      </c>
    </row>
    <row r="228" spans="1:11" ht="31.5" x14ac:dyDescent="0.25">
      <c r="A228" s="182"/>
      <c r="B228" s="183"/>
      <c r="C228" s="179"/>
      <c r="D228" s="179"/>
      <c r="E228" s="183" t="s">
        <v>285</v>
      </c>
      <c r="F228" s="183" t="s">
        <v>286</v>
      </c>
      <c r="G228" s="183" t="s">
        <v>237</v>
      </c>
      <c r="H228" s="180"/>
      <c r="I228" s="180"/>
      <c r="J228" s="180"/>
      <c r="K228" s="181"/>
    </row>
    <row r="229" spans="1:11" ht="31.5" x14ac:dyDescent="0.25">
      <c r="A229" s="182"/>
      <c r="B229" s="183"/>
      <c r="C229" s="179"/>
      <c r="D229" s="179"/>
      <c r="E229" s="183" t="s">
        <v>238</v>
      </c>
      <c r="F229" s="179" t="s">
        <v>239</v>
      </c>
      <c r="G229" s="183"/>
      <c r="H229" s="180"/>
      <c r="I229" s="180"/>
      <c r="J229" s="180"/>
      <c r="K229" s="181"/>
    </row>
    <row r="230" spans="1:11" ht="21" x14ac:dyDescent="0.25">
      <c r="A230" s="182"/>
      <c r="B230" s="183"/>
      <c r="C230" s="179"/>
      <c r="D230" s="179"/>
      <c r="E230" s="183" t="s">
        <v>241</v>
      </c>
      <c r="F230" s="179"/>
      <c r="G230" s="183"/>
      <c r="H230" s="180"/>
      <c r="I230" s="180"/>
      <c r="J230" s="180"/>
      <c r="K230" s="181"/>
    </row>
    <row r="231" spans="1:11" ht="63" x14ac:dyDescent="0.25">
      <c r="A231" s="182" t="s">
        <v>287</v>
      </c>
      <c r="B231" s="183" t="s">
        <v>288</v>
      </c>
      <c r="C231" s="183" t="s">
        <v>289</v>
      </c>
      <c r="D231" s="183" t="s">
        <v>290</v>
      </c>
      <c r="E231" s="183" t="s">
        <v>291</v>
      </c>
      <c r="F231" s="183" t="s">
        <v>292</v>
      </c>
      <c r="G231" s="183" t="s">
        <v>293</v>
      </c>
      <c r="H231" s="184">
        <v>24481</v>
      </c>
      <c r="I231" s="180"/>
      <c r="J231" s="180"/>
      <c r="K231" s="185" t="s">
        <v>234</v>
      </c>
    </row>
    <row r="232" spans="1:11" ht="52.5" x14ac:dyDescent="0.25">
      <c r="A232" s="182"/>
      <c r="B232" s="183"/>
      <c r="C232" s="179"/>
      <c r="D232" s="179"/>
      <c r="E232" s="183" t="s">
        <v>294</v>
      </c>
      <c r="F232" s="179" t="s">
        <v>295</v>
      </c>
      <c r="G232" s="183"/>
      <c r="H232" s="180"/>
      <c r="I232" s="180"/>
      <c r="J232" s="180"/>
      <c r="K232" s="181"/>
    </row>
    <row r="233" spans="1:11" ht="42" x14ac:dyDescent="0.25">
      <c r="A233" s="182"/>
      <c r="B233" s="183"/>
      <c r="C233" s="179"/>
      <c r="D233" s="179"/>
      <c r="E233" s="183" t="s">
        <v>296</v>
      </c>
      <c r="F233" s="179" t="s">
        <v>297</v>
      </c>
      <c r="G233" s="183" t="s">
        <v>298</v>
      </c>
      <c r="H233" s="184">
        <v>104621</v>
      </c>
      <c r="I233" s="180"/>
      <c r="J233" s="180"/>
      <c r="K233" s="185" t="s">
        <v>234</v>
      </c>
    </row>
    <row r="234" spans="1:11" ht="84" x14ac:dyDescent="0.25">
      <c r="A234" s="182" t="s">
        <v>299</v>
      </c>
      <c r="B234" s="183" t="s">
        <v>300</v>
      </c>
      <c r="C234" s="183" t="s">
        <v>301</v>
      </c>
      <c r="D234" s="183" t="s">
        <v>302</v>
      </c>
      <c r="E234" s="183" t="s">
        <v>303</v>
      </c>
      <c r="F234" s="183" t="s">
        <v>304</v>
      </c>
      <c r="G234" s="183" t="s">
        <v>305</v>
      </c>
      <c r="H234" s="184">
        <v>53900</v>
      </c>
      <c r="I234" s="180"/>
      <c r="J234" s="180"/>
      <c r="K234" s="185" t="s">
        <v>234</v>
      </c>
    </row>
    <row r="235" spans="1:11" x14ac:dyDescent="0.25">
      <c r="A235" s="182"/>
      <c r="B235" s="183"/>
      <c r="C235" s="183"/>
      <c r="D235" s="183"/>
      <c r="E235" s="185">
        <v>3</v>
      </c>
      <c r="F235" s="183"/>
      <c r="G235" s="183"/>
      <c r="H235" s="184">
        <f>SUM(H227:H234)</f>
        <v>246084</v>
      </c>
      <c r="I235" s="180"/>
      <c r="J235" s="180"/>
      <c r="K235" s="185"/>
    </row>
    <row r="236" spans="1:11" x14ac:dyDescent="0.25">
      <c r="A236" s="223"/>
      <c r="B236" s="224"/>
      <c r="C236" s="224"/>
      <c r="D236" s="224"/>
      <c r="E236" s="224"/>
      <c r="F236" s="224"/>
      <c r="G236" s="224"/>
      <c r="H236" s="225"/>
      <c r="I236" s="226"/>
      <c r="J236" s="226"/>
      <c r="K236" s="227"/>
    </row>
    <row r="237" spans="1:11" ht="42" x14ac:dyDescent="0.25">
      <c r="A237" s="146" t="s">
        <v>10</v>
      </c>
      <c r="B237" s="147" t="s">
        <v>11</v>
      </c>
      <c r="C237" s="148" t="s">
        <v>12</v>
      </c>
      <c r="D237" s="147" t="s">
        <v>13</v>
      </c>
      <c r="E237" s="147" t="s">
        <v>14</v>
      </c>
      <c r="F237" s="148" t="s">
        <v>15</v>
      </c>
      <c r="G237" s="147" t="s">
        <v>16</v>
      </c>
      <c r="H237" s="410" t="s">
        <v>17</v>
      </c>
      <c r="I237" s="411"/>
      <c r="J237" s="412"/>
      <c r="K237" s="148" t="s">
        <v>18</v>
      </c>
    </row>
    <row r="238" spans="1:11" ht="21" x14ac:dyDescent="0.25">
      <c r="A238" s="149"/>
      <c r="B238" s="150"/>
      <c r="C238" s="151"/>
      <c r="D238" s="150" t="s">
        <v>19</v>
      </c>
      <c r="E238" s="150"/>
      <c r="F238" s="151"/>
      <c r="G238" s="150"/>
      <c r="H238" s="400" t="s">
        <v>20</v>
      </c>
      <c r="I238" s="401"/>
      <c r="J238" s="402"/>
      <c r="K238" s="151"/>
    </row>
    <row r="239" spans="1:11" x14ac:dyDescent="0.25">
      <c r="A239" s="149"/>
      <c r="B239" s="150"/>
      <c r="C239" s="151"/>
      <c r="D239" s="150"/>
      <c r="E239" s="150"/>
      <c r="F239" s="151"/>
      <c r="G239" s="150"/>
      <c r="H239" s="152"/>
      <c r="I239" s="153"/>
      <c r="J239" s="154"/>
      <c r="K239" s="151"/>
    </row>
    <row r="240" spans="1:11" x14ac:dyDescent="0.25">
      <c r="A240" s="155"/>
      <c r="B240" s="156"/>
      <c r="C240" s="157"/>
      <c r="D240" s="156"/>
      <c r="E240" s="156"/>
      <c r="F240" s="157"/>
      <c r="G240" s="156"/>
      <c r="H240" s="158" t="s">
        <v>21</v>
      </c>
      <c r="I240" s="159" t="s">
        <v>22</v>
      </c>
      <c r="J240" s="160" t="s">
        <v>23</v>
      </c>
      <c r="K240" s="161"/>
    </row>
    <row r="241" spans="1:11" x14ac:dyDescent="0.25">
      <c r="A241" s="162" t="s">
        <v>24</v>
      </c>
      <c r="B241" s="163" t="s">
        <v>25</v>
      </c>
      <c r="C241" s="164" t="s">
        <v>26</v>
      </c>
      <c r="D241" s="165" t="s">
        <v>27</v>
      </c>
      <c r="E241" s="165" t="s">
        <v>28</v>
      </c>
      <c r="F241" s="163" t="s">
        <v>29</v>
      </c>
      <c r="G241" s="165" t="s">
        <v>30</v>
      </c>
      <c r="H241" s="166"/>
      <c r="I241" s="167"/>
      <c r="J241" s="168"/>
      <c r="K241" s="169" t="s">
        <v>31</v>
      </c>
    </row>
    <row r="242" spans="1:11" ht="31.5" x14ac:dyDescent="0.25">
      <c r="A242" s="220"/>
      <c r="B242" s="208"/>
      <c r="C242" s="207"/>
      <c r="D242" s="207"/>
      <c r="E242" s="208" t="s">
        <v>306</v>
      </c>
      <c r="F242" s="207" t="s">
        <v>307</v>
      </c>
      <c r="G242" s="208" t="s">
        <v>308</v>
      </c>
      <c r="H242" s="209"/>
      <c r="I242" s="209"/>
      <c r="J242" s="209"/>
      <c r="K242" s="210"/>
    </row>
    <row r="243" spans="1:11" ht="63" x14ac:dyDescent="0.25">
      <c r="A243" s="182" t="s">
        <v>309</v>
      </c>
      <c r="B243" s="183" t="s">
        <v>310</v>
      </c>
      <c r="C243" s="183" t="s">
        <v>311</v>
      </c>
      <c r="D243" s="183" t="s">
        <v>302</v>
      </c>
      <c r="E243" s="183" t="s">
        <v>312</v>
      </c>
      <c r="F243" s="183" t="s">
        <v>313</v>
      </c>
      <c r="G243" s="183" t="s">
        <v>314</v>
      </c>
      <c r="H243" s="184">
        <v>30000</v>
      </c>
      <c r="I243" s="180"/>
      <c r="J243" s="180"/>
      <c r="K243" s="185" t="s">
        <v>234</v>
      </c>
    </row>
    <row r="244" spans="1:11" ht="52.5" x14ac:dyDescent="0.25">
      <c r="A244" s="182"/>
      <c r="B244" s="183"/>
      <c r="C244" s="179"/>
      <c r="D244" s="179"/>
      <c r="E244" s="183" t="s">
        <v>315</v>
      </c>
      <c r="F244" s="179" t="s">
        <v>316</v>
      </c>
      <c r="G244" s="183"/>
      <c r="H244" s="180"/>
      <c r="I244" s="180"/>
      <c r="J244" s="180"/>
      <c r="K244" s="181"/>
    </row>
    <row r="245" spans="1:11" ht="84" x14ac:dyDescent="0.25">
      <c r="A245" s="182" t="s">
        <v>317</v>
      </c>
      <c r="B245" s="183" t="s">
        <v>318</v>
      </c>
      <c r="C245" s="183" t="s">
        <v>319</v>
      </c>
      <c r="D245" s="183" t="s">
        <v>320</v>
      </c>
      <c r="E245" s="183" t="s">
        <v>321</v>
      </c>
      <c r="F245" s="183" t="s">
        <v>322</v>
      </c>
      <c r="G245" s="183" t="s">
        <v>323</v>
      </c>
      <c r="H245" s="184">
        <v>2500000</v>
      </c>
      <c r="I245" s="180"/>
      <c r="J245" s="184">
        <v>2500000</v>
      </c>
      <c r="K245" s="185" t="s">
        <v>170</v>
      </c>
    </row>
    <row r="246" spans="1:11" ht="21" x14ac:dyDescent="0.25">
      <c r="A246" s="228" t="s">
        <v>32</v>
      </c>
      <c r="B246" s="183"/>
      <c r="C246" s="179"/>
      <c r="D246" s="179"/>
      <c r="E246" s="183"/>
      <c r="F246" s="179"/>
      <c r="G246" s="183"/>
      <c r="H246" s="180"/>
      <c r="I246" s="180"/>
      <c r="J246" s="180"/>
      <c r="K246" s="181"/>
    </row>
    <row r="247" spans="1:11" x14ac:dyDescent="0.25">
      <c r="A247" s="178" t="s">
        <v>33</v>
      </c>
      <c r="B247" s="183"/>
      <c r="C247" s="179"/>
      <c r="D247" s="179"/>
      <c r="E247" s="183"/>
      <c r="F247" s="179"/>
      <c r="G247" s="183"/>
      <c r="H247" s="180"/>
      <c r="I247" s="180"/>
      <c r="J247" s="180"/>
      <c r="K247" s="181"/>
    </row>
    <row r="248" spans="1:11" ht="63" x14ac:dyDescent="0.25">
      <c r="A248" s="182" t="s">
        <v>34</v>
      </c>
      <c r="B248" s="183" t="s">
        <v>35</v>
      </c>
      <c r="C248" s="183" t="s">
        <v>36</v>
      </c>
      <c r="D248" s="183" t="s">
        <v>324</v>
      </c>
      <c r="E248" s="183" t="s">
        <v>38</v>
      </c>
      <c r="F248" s="183" t="s">
        <v>325</v>
      </c>
      <c r="G248" s="183" t="s">
        <v>40</v>
      </c>
      <c r="H248" s="184">
        <v>3600</v>
      </c>
      <c r="I248" s="180"/>
      <c r="J248" s="180"/>
      <c r="K248" s="185" t="s">
        <v>41</v>
      </c>
    </row>
    <row r="249" spans="1:11" ht="73.5" x14ac:dyDescent="0.25">
      <c r="A249" s="223" t="s">
        <v>42</v>
      </c>
      <c r="B249" s="224" t="s">
        <v>43</v>
      </c>
      <c r="C249" s="224" t="s">
        <v>44</v>
      </c>
      <c r="D249" s="224" t="s">
        <v>324</v>
      </c>
      <c r="E249" s="224" t="s">
        <v>45</v>
      </c>
      <c r="F249" s="224" t="s">
        <v>46</v>
      </c>
      <c r="G249" s="224" t="s">
        <v>47</v>
      </c>
      <c r="H249" s="225">
        <v>10000</v>
      </c>
      <c r="I249" s="226"/>
      <c r="J249" s="226"/>
      <c r="K249" s="227" t="s">
        <v>41</v>
      </c>
    </row>
    <row r="250" spans="1:11" x14ac:dyDescent="0.25">
      <c r="A250" s="220"/>
      <c r="B250" s="229"/>
      <c r="C250" s="208"/>
      <c r="D250" s="208"/>
      <c r="E250" s="208"/>
      <c r="F250" s="208"/>
      <c r="G250" s="208"/>
      <c r="H250" s="221"/>
      <c r="I250" s="209"/>
      <c r="J250" s="209"/>
      <c r="K250" s="222"/>
    </row>
    <row r="251" spans="1:11" x14ac:dyDescent="0.25">
      <c r="A251" s="212"/>
      <c r="B251" s="193"/>
      <c r="C251" s="193"/>
      <c r="D251" s="193"/>
      <c r="E251" s="197">
        <v>4</v>
      </c>
      <c r="F251" s="193"/>
      <c r="G251" s="193"/>
      <c r="H251" s="195"/>
      <c r="I251" s="196"/>
      <c r="J251" s="196"/>
      <c r="K251" s="197"/>
    </row>
    <row r="252" spans="1:11" x14ac:dyDescent="0.25">
      <c r="A252" s="212"/>
      <c r="B252" s="193"/>
      <c r="C252" s="193"/>
      <c r="D252" s="193"/>
      <c r="E252" s="193"/>
      <c r="F252" s="193"/>
      <c r="G252" s="193"/>
      <c r="H252" s="195"/>
      <c r="I252" s="196"/>
      <c r="J252" s="196"/>
      <c r="K252" s="197"/>
    </row>
    <row r="253" spans="1:11" x14ac:dyDescent="0.25">
      <c r="A253" s="212"/>
      <c r="B253" s="193"/>
      <c r="C253" s="193"/>
      <c r="D253" s="193"/>
      <c r="E253" s="193"/>
      <c r="F253" s="193"/>
      <c r="G253" s="193"/>
      <c r="H253" s="195"/>
      <c r="I253" s="196"/>
      <c r="J253" s="196"/>
      <c r="K253" s="197"/>
    </row>
    <row r="254" spans="1:11" x14ac:dyDescent="0.25">
      <c r="A254" s="212"/>
      <c r="B254" s="193"/>
      <c r="C254" s="193"/>
      <c r="D254" s="193"/>
      <c r="E254" s="193"/>
      <c r="F254" s="193"/>
      <c r="G254" s="193"/>
      <c r="H254" s="195"/>
      <c r="I254" s="196"/>
      <c r="J254" s="196"/>
      <c r="K254" s="197"/>
    </row>
    <row r="255" spans="1:11" x14ac:dyDescent="0.25">
      <c r="A255" s="230"/>
      <c r="B255" s="200"/>
      <c r="C255" s="200"/>
      <c r="D255" s="200"/>
      <c r="E255" s="200"/>
      <c r="F255" s="200"/>
      <c r="G255" s="200"/>
      <c r="H255" s="203"/>
      <c r="I255" s="204"/>
      <c r="J255" s="204"/>
      <c r="K255" s="201"/>
    </row>
    <row r="256" spans="1:11" ht="42" x14ac:dyDescent="0.25">
      <c r="A256" s="149" t="s">
        <v>10</v>
      </c>
      <c r="B256" s="150" t="s">
        <v>11</v>
      </c>
      <c r="C256" s="151" t="s">
        <v>12</v>
      </c>
      <c r="D256" s="150" t="s">
        <v>13</v>
      </c>
      <c r="E256" s="150" t="s">
        <v>14</v>
      </c>
      <c r="F256" s="151" t="s">
        <v>15</v>
      </c>
      <c r="G256" s="150" t="s">
        <v>16</v>
      </c>
      <c r="H256" s="410" t="s">
        <v>17</v>
      </c>
      <c r="I256" s="411"/>
      <c r="J256" s="412"/>
      <c r="K256" s="151" t="s">
        <v>18</v>
      </c>
    </row>
    <row r="257" spans="1:11" ht="21" x14ac:dyDescent="0.25">
      <c r="A257" s="149"/>
      <c r="B257" s="150"/>
      <c r="C257" s="151"/>
      <c r="D257" s="150" t="s">
        <v>19</v>
      </c>
      <c r="E257" s="150"/>
      <c r="F257" s="151"/>
      <c r="G257" s="150"/>
      <c r="H257" s="400" t="s">
        <v>20</v>
      </c>
      <c r="I257" s="401"/>
      <c r="J257" s="402"/>
      <c r="K257" s="151"/>
    </row>
    <row r="258" spans="1:11" x14ac:dyDescent="0.25">
      <c r="A258" s="149"/>
      <c r="B258" s="150"/>
      <c r="C258" s="151"/>
      <c r="D258" s="150"/>
      <c r="E258" s="150"/>
      <c r="F258" s="151"/>
      <c r="G258" s="150"/>
      <c r="H258" s="152"/>
      <c r="I258" s="153"/>
      <c r="J258" s="154"/>
      <c r="K258" s="151"/>
    </row>
    <row r="259" spans="1:11" x14ac:dyDescent="0.25">
      <c r="A259" s="155"/>
      <c r="B259" s="156"/>
      <c r="C259" s="157"/>
      <c r="D259" s="156"/>
      <c r="E259" s="156"/>
      <c r="F259" s="157"/>
      <c r="G259" s="156"/>
      <c r="H259" s="158" t="s">
        <v>21</v>
      </c>
      <c r="I259" s="159" t="s">
        <v>22</v>
      </c>
      <c r="J259" s="160" t="s">
        <v>23</v>
      </c>
      <c r="K259" s="161"/>
    </row>
    <row r="260" spans="1:11" x14ac:dyDescent="0.25">
      <c r="A260" s="162" t="s">
        <v>24</v>
      </c>
      <c r="B260" s="163" t="s">
        <v>25</v>
      </c>
      <c r="C260" s="164" t="s">
        <v>26</v>
      </c>
      <c r="D260" s="165" t="s">
        <v>27</v>
      </c>
      <c r="E260" s="165" t="s">
        <v>28</v>
      </c>
      <c r="F260" s="163" t="s">
        <v>29</v>
      </c>
      <c r="G260" s="165" t="s">
        <v>30</v>
      </c>
      <c r="H260" s="166"/>
      <c r="I260" s="167"/>
      <c r="J260" s="168"/>
      <c r="K260" s="169" t="s">
        <v>31</v>
      </c>
    </row>
    <row r="261" spans="1:11" ht="84" x14ac:dyDescent="0.25">
      <c r="A261" s="182" t="s">
        <v>48</v>
      </c>
      <c r="B261" s="183" t="s">
        <v>49</v>
      </c>
      <c r="C261" s="183" t="s">
        <v>50</v>
      </c>
      <c r="D261" s="183" t="s">
        <v>326</v>
      </c>
      <c r="E261" s="183" t="s">
        <v>52</v>
      </c>
      <c r="F261" s="183" t="s">
        <v>327</v>
      </c>
      <c r="G261" s="183" t="s">
        <v>328</v>
      </c>
      <c r="H261" s="184">
        <v>50000</v>
      </c>
      <c r="I261" s="180"/>
      <c r="J261" s="180"/>
      <c r="K261" s="185" t="s">
        <v>41</v>
      </c>
    </row>
    <row r="262" spans="1:11" x14ac:dyDescent="0.25">
      <c r="A262" s="178" t="s">
        <v>55</v>
      </c>
      <c r="B262" s="183"/>
      <c r="C262" s="179"/>
      <c r="D262" s="179"/>
      <c r="E262" s="183"/>
      <c r="F262" s="179"/>
      <c r="G262" s="183"/>
      <c r="H262" s="180"/>
      <c r="I262" s="180"/>
      <c r="J262" s="180"/>
      <c r="K262" s="181"/>
    </row>
    <row r="263" spans="1:11" ht="115.5" x14ac:dyDescent="0.25">
      <c r="A263" s="182" t="s">
        <v>56</v>
      </c>
      <c r="B263" s="183" t="s">
        <v>57</v>
      </c>
      <c r="C263" s="183" t="s">
        <v>58</v>
      </c>
      <c r="D263" s="183" t="s">
        <v>329</v>
      </c>
      <c r="E263" s="183" t="s">
        <v>60</v>
      </c>
      <c r="F263" s="183" t="s">
        <v>330</v>
      </c>
      <c r="G263" s="183" t="s">
        <v>331</v>
      </c>
      <c r="H263" s="184">
        <v>10000</v>
      </c>
      <c r="I263" s="180"/>
      <c r="J263" s="180"/>
      <c r="K263" s="185" t="s">
        <v>41</v>
      </c>
    </row>
    <row r="264" spans="1:11" ht="157.5" x14ac:dyDescent="0.25">
      <c r="A264" s="223" t="s">
        <v>332</v>
      </c>
      <c r="B264" s="224" t="s">
        <v>63</v>
      </c>
      <c r="C264" s="224" t="s">
        <v>65</v>
      </c>
      <c r="D264" s="224" t="s">
        <v>324</v>
      </c>
      <c r="E264" s="224" t="s">
        <v>66</v>
      </c>
      <c r="F264" s="224" t="s">
        <v>333</v>
      </c>
      <c r="G264" s="224" t="s">
        <v>334</v>
      </c>
      <c r="H264" s="225">
        <v>20000</v>
      </c>
      <c r="I264" s="226"/>
      <c r="J264" s="226"/>
      <c r="K264" s="227" t="s">
        <v>41</v>
      </c>
    </row>
    <row r="265" spans="1:11" x14ac:dyDescent="0.25">
      <c r="A265" s="220"/>
      <c r="B265" s="208"/>
      <c r="C265" s="208"/>
      <c r="D265" s="208"/>
      <c r="E265" s="208"/>
      <c r="F265" s="208"/>
      <c r="G265" s="208"/>
      <c r="H265" s="221"/>
      <c r="I265" s="209"/>
      <c r="J265" s="204"/>
      <c r="K265" s="222"/>
    </row>
    <row r="266" spans="1:11" ht="21" x14ac:dyDescent="0.25">
      <c r="A266" s="228" t="s">
        <v>335</v>
      </c>
      <c r="B266" s="183"/>
      <c r="C266" s="183"/>
      <c r="D266" s="183"/>
      <c r="E266" s="185" t="s">
        <v>336</v>
      </c>
      <c r="F266" s="183" t="s">
        <v>337</v>
      </c>
      <c r="G266" s="183"/>
      <c r="H266" s="184"/>
      <c r="I266" s="180"/>
      <c r="J266" s="180"/>
      <c r="K266" s="185"/>
    </row>
    <row r="267" spans="1:11" x14ac:dyDescent="0.25">
      <c r="A267" s="228" t="s">
        <v>33</v>
      </c>
      <c r="B267" s="183"/>
      <c r="C267" s="183"/>
      <c r="D267" s="183"/>
      <c r="E267" s="183"/>
      <c r="F267" s="183"/>
      <c r="G267" s="183"/>
      <c r="H267" s="184">
        <f>SUM(H261:H266)</f>
        <v>80000</v>
      </c>
      <c r="I267" s="180"/>
      <c r="J267" s="180"/>
      <c r="K267" s="185"/>
    </row>
    <row r="268" spans="1:11" x14ac:dyDescent="0.25">
      <c r="A268" s="212"/>
      <c r="B268" s="193"/>
      <c r="C268" s="193"/>
      <c r="D268" s="193"/>
      <c r="E268" s="197">
        <v>5</v>
      </c>
      <c r="F268" s="193"/>
      <c r="G268" s="193"/>
      <c r="H268" s="195"/>
      <c r="I268" s="196"/>
      <c r="J268" s="196"/>
      <c r="K268" s="197"/>
    </row>
    <row r="269" spans="1:11" x14ac:dyDescent="0.25">
      <c r="A269" s="212"/>
      <c r="B269" s="193"/>
      <c r="C269" s="193"/>
      <c r="D269" s="193"/>
      <c r="E269" s="193"/>
      <c r="F269" s="193"/>
      <c r="G269" s="193"/>
      <c r="H269" s="195"/>
      <c r="I269" s="196"/>
      <c r="J269" s="196"/>
      <c r="K269" s="197"/>
    </row>
    <row r="270" spans="1:11" x14ac:dyDescent="0.25">
      <c r="A270" s="212"/>
      <c r="B270" s="193"/>
      <c r="C270" s="193"/>
      <c r="D270" s="193"/>
      <c r="E270" s="193"/>
      <c r="F270" s="193"/>
      <c r="G270" s="193"/>
      <c r="H270" s="195"/>
      <c r="I270" s="196"/>
      <c r="J270" s="196"/>
      <c r="K270" s="197"/>
    </row>
    <row r="271" spans="1:11" x14ac:dyDescent="0.25">
      <c r="A271" s="230"/>
      <c r="B271" s="200"/>
      <c r="C271" s="200"/>
      <c r="D271" s="200"/>
      <c r="E271" s="200"/>
      <c r="F271" s="200"/>
      <c r="G271" s="200"/>
      <c r="H271" s="203"/>
      <c r="I271" s="204"/>
      <c r="J271" s="204"/>
      <c r="K271" s="201"/>
    </row>
    <row r="272" spans="1:11" ht="42" x14ac:dyDescent="0.25">
      <c r="A272" s="149" t="s">
        <v>10</v>
      </c>
      <c r="B272" s="150" t="s">
        <v>11</v>
      </c>
      <c r="C272" s="151" t="s">
        <v>12</v>
      </c>
      <c r="D272" s="150" t="s">
        <v>13</v>
      </c>
      <c r="E272" s="150" t="s">
        <v>14</v>
      </c>
      <c r="F272" s="151" t="s">
        <v>15</v>
      </c>
      <c r="G272" s="150" t="s">
        <v>16</v>
      </c>
      <c r="H272" s="410" t="s">
        <v>17</v>
      </c>
      <c r="I272" s="411"/>
      <c r="J272" s="412"/>
      <c r="K272" s="151" t="s">
        <v>18</v>
      </c>
    </row>
    <row r="273" spans="1:11" ht="21" x14ac:dyDescent="0.25">
      <c r="A273" s="149"/>
      <c r="B273" s="150"/>
      <c r="C273" s="151"/>
      <c r="D273" s="150" t="s">
        <v>19</v>
      </c>
      <c r="E273" s="150"/>
      <c r="F273" s="151"/>
      <c r="G273" s="150"/>
      <c r="H273" s="400" t="s">
        <v>20</v>
      </c>
      <c r="I273" s="401"/>
      <c r="J273" s="402"/>
      <c r="K273" s="151"/>
    </row>
    <row r="274" spans="1:11" x14ac:dyDescent="0.25">
      <c r="A274" s="149"/>
      <c r="B274" s="150"/>
      <c r="C274" s="151"/>
      <c r="D274" s="150"/>
      <c r="E274" s="150"/>
      <c r="F274" s="151"/>
      <c r="G274" s="150"/>
      <c r="H274" s="152"/>
      <c r="I274" s="153"/>
      <c r="J274" s="154"/>
      <c r="K274" s="151"/>
    </row>
    <row r="275" spans="1:11" x14ac:dyDescent="0.25">
      <c r="A275" s="155"/>
      <c r="B275" s="156"/>
      <c r="C275" s="157"/>
      <c r="D275" s="156"/>
      <c r="E275" s="156"/>
      <c r="F275" s="157"/>
      <c r="G275" s="156"/>
      <c r="H275" s="158" t="s">
        <v>21</v>
      </c>
      <c r="I275" s="159" t="s">
        <v>22</v>
      </c>
      <c r="J275" s="160" t="s">
        <v>23</v>
      </c>
      <c r="K275" s="161"/>
    </row>
    <row r="276" spans="1:11" x14ac:dyDescent="0.25">
      <c r="A276" s="162" t="s">
        <v>24</v>
      </c>
      <c r="B276" s="163" t="s">
        <v>25</v>
      </c>
      <c r="C276" s="164" t="s">
        <v>26</v>
      </c>
      <c r="D276" s="165" t="s">
        <v>27</v>
      </c>
      <c r="E276" s="165" t="s">
        <v>28</v>
      </c>
      <c r="F276" s="163" t="s">
        <v>29</v>
      </c>
      <c r="G276" s="165" t="s">
        <v>30</v>
      </c>
      <c r="H276" s="166"/>
      <c r="I276" s="167"/>
      <c r="J276" s="168"/>
      <c r="K276" s="169" t="s">
        <v>31</v>
      </c>
    </row>
    <row r="277" spans="1:11" x14ac:dyDescent="0.25">
      <c r="A277" s="231" t="s">
        <v>69</v>
      </c>
      <c r="B277" s="207"/>
      <c r="C277" s="207"/>
      <c r="D277" s="207"/>
      <c r="E277" s="207"/>
      <c r="F277" s="208"/>
      <c r="G277" s="232"/>
      <c r="H277" s="209"/>
      <c r="I277" s="209"/>
      <c r="J277" s="210"/>
      <c r="K277" s="210"/>
    </row>
    <row r="278" spans="1:11" x14ac:dyDescent="0.25">
      <c r="A278" s="178" t="s">
        <v>33</v>
      </c>
      <c r="B278" s="179"/>
      <c r="C278" s="179"/>
      <c r="D278" s="179"/>
      <c r="E278" s="179"/>
      <c r="F278" s="179"/>
      <c r="G278" s="233"/>
      <c r="H278" s="180"/>
      <c r="I278" s="180"/>
      <c r="J278" s="180"/>
      <c r="K278" s="234"/>
    </row>
    <row r="279" spans="1:11" ht="84" x14ac:dyDescent="0.25">
      <c r="A279" s="182" t="s">
        <v>338</v>
      </c>
      <c r="B279" s="183" t="s">
        <v>339</v>
      </c>
      <c r="C279" s="183" t="s">
        <v>340</v>
      </c>
      <c r="D279" s="183" t="s">
        <v>302</v>
      </c>
      <c r="E279" s="183" t="s">
        <v>341</v>
      </c>
      <c r="F279" s="183" t="s">
        <v>342</v>
      </c>
      <c r="G279" s="183" t="s">
        <v>343</v>
      </c>
      <c r="H279" s="184">
        <v>187345</v>
      </c>
      <c r="I279" s="180"/>
      <c r="J279" s="180"/>
      <c r="K279" s="185" t="s">
        <v>234</v>
      </c>
    </row>
    <row r="280" spans="1:11" ht="52.5" x14ac:dyDescent="0.25">
      <c r="A280" s="182"/>
      <c r="B280" s="183" t="s">
        <v>344</v>
      </c>
      <c r="C280" s="183" t="s">
        <v>345</v>
      </c>
      <c r="D280" s="179" t="s">
        <v>346</v>
      </c>
      <c r="E280" s="183" t="s">
        <v>347</v>
      </c>
      <c r="F280" s="179" t="s">
        <v>348</v>
      </c>
      <c r="G280" s="235">
        <v>5000</v>
      </c>
      <c r="H280" s="184"/>
      <c r="I280" s="180"/>
      <c r="J280" s="180"/>
      <c r="K280" s="181"/>
    </row>
    <row r="281" spans="1:11" x14ac:dyDescent="0.25">
      <c r="A281" s="182"/>
      <c r="B281" s="183"/>
      <c r="C281" s="179"/>
      <c r="D281" s="179"/>
      <c r="E281" s="183"/>
      <c r="F281" s="179"/>
      <c r="G281" s="183"/>
      <c r="H281" s="180"/>
      <c r="I281" s="180"/>
      <c r="J281" s="180"/>
      <c r="K281" s="181"/>
    </row>
    <row r="282" spans="1:11" ht="73.5" x14ac:dyDescent="0.25">
      <c r="A282" s="182" t="s">
        <v>349</v>
      </c>
      <c r="B282" s="183" t="s">
        <v>71</v>
      </c>
      <c r="C282" s="183" t="s">
        <v>72</v>
      </c>
      <c r="D282" s="183" t="s">
        <v>350</v>
      </c>
      <c r="E282" s="183" t="s">
        <v>74</v>
      </c>
      <c r="F282" s="183" t="s">
        <v>351</v>
      </c>
      <c r="G282" s="190" t="s">
        <v>352</v>
      </c>
      <c r="H282" s="184">
        <v>200000</v>
      </c>
      <c r="I282" s="180"/>
      <c r="J282" s="184"/>
      <c r="K282" s="185" t="s">
        <v>77</v>
      </c>
    </row>
    <row r="283" spans="1:11" ht="84" x14ac:dyDescent="0.25">
      <c r="A283" s="182" t="s">
        <v>78</v>
      </c>
      <c r="B283" s="183" t="s">
        <v>79</v>
      </c>
      <c r="C283" s="183" t="s">
        <v>80</v>
      </c>
      <c r="D283" s="183" t="s">
        <v>353</v>
      </c>
      <c r="E283" s="183" t="s">
        <v>82</v>
      </c>
      <c r="F283" s="183" t="s">
        <v>83</v>
      </c>
      <c r="G283" s="185" t="s">
        <v>354</v>
      </c>
      <c r="H283" s="184">
        <v>90000</v>
      </c>
      <c r="I283" s="180"/>
      <c r="J283" s="180"/>
      <c r="K283" s="185" t="s">
        <v>77</v>
      </c>
    </row>
    <row r="284" spans="1:11" ht="94.5" x14ac:dyDescent="0.25">
      <c r="A284" s="182" t="s">
        <v>85</v>
      </c>
      <c r="B284" s="183" t="s">
        <v>86</v>
      </c>
      <c r="C284" s="183" t="s">
        <v>87</v>
      </c>
      <c r="D284" s="183" t="s">
        <v>355</v>
      </c>
      <c r="E284" s="183" t="s">
        <v>89</v>
      </c>
      <c r="F284" s="183" t="s">
        <v>90</v>
      </c>
      <c r="G284" s="183" t="s">
        <v>356</v>
      </c>
      <c r="H284" s="184">
        <v>50000</v>
      </c>
      <c r="I284" s="180"/>
      <c r="J284" s="180"/>
      <c r="K284" s="185" t="s">
        <v>77</v>
      </c>
    </row>
    <row r="285" spans="1:11" x14ac:dyDescent="0.25">
      <c r="A285" s="188"/>
      <c r="B285" s="183"/>
      <c r="C285" s="183"/>
      <c r="D285" s="183"/>
      <c r="E285" s="185">
        <v>6</v>
      </c>
      <c r="F285" s="185"/>
      <c r="G285" s="236"/>
      <c r="H285" s="236"/>
      <c r="I285" s="184"/>
      <c r="J285" s="184"/>
      <c r="K285" s="185"/>
    </row>
    <row r="286" spans="1:11" x14ac:dyDescent="0.25">
      <c r="A286" s="191"/>
      <c r="B286" s="193"/>
      <c r="C286" s="193"/>
      <c r="D286" s="193"/>
      <c r="E286" s="193"/>
      <c r="F286" s="193"/>
      <c r="G286" s="197"/>
      <c r="H286" s="195"/>
      <c r="I286" s="237"/>
      <c r="J286" s="195"/>
      <c r="K286" s="197"/>
    </row>
    <row r="287" spans="1:11" x14ac:dyDescent="0.25">
      <c r="A287" s="191"/>
      <c r="B287" s="193"/>
      <c r="C287" s="193"/>
      <c r="D287" s="193"/>
      <c r="E287" s="193"/>
      <c r="F287" s="193"/>
      <c r="G287" s="197"/>
      <c r="H287" s="195"/>
      <c r="I287" s="237"/>
      <c r="J287" s="195"/>
      <c r="K287" s="197"/>
    </row>
    <row r="288" spans="1:11" x14ac:dyDescent="0.25">
      <c r="A288" s="230"/>
      <c r="B288" s="200"/>
      <c r="C288" s="200"/>
      <c r="D288" s="200"/>
      <c r="E288" s="200"/>
      <c r="F288" s="200"/>
      <c r="G288" s="201"/>
      <c r="H288" s="203"/>
      <c r="I288" s="204"/>
      <c r="J288" s="204"/>
      <c r="K288" s="201"/>
    </row>
    <row r="289" spans="1:11" ht="42" x14ac:dyDescent="0.25">
      <c r="A289" s="149" t="s">
        <v>10</v>
      </c>
      <c r="B289" s="150" t="s">
        <v>11</v>
      </c>
      <c r="C289" s="151" t="s">
        <v>12</v>
      </c>
      <c r="D289" s="150" t="s">
        <v>13</v>
      </c>
      <c r="E289" s="150" t="s">
        <v>14</v>
      </c>
      <c r="F289" s="151" t="s">
        <v>15</v>
      </c>
      <c r="G289" s="150" t="s">
        <v>16</v>
      </c>
      <c r="H289" s="410" t="s">
        <v>17</v>
      </c>
      <c r="I289" s="411"/>
      <c r="J289" s="412"/>
      <c r="K289" s="151" t="s">
        <v>18</v>
      </c>
    </row>
    <row r="290" spans="1:11" ht="21" x14ac:dyDescent="0.25">
      <c r="A290" s="149"/>
      <c r="B290" s="150"/>
      <c r="C290" s="151"/>
      <c r="D290" s="150" t="s">
        <v>19</v>
      </c>
      <c r="E290" s="150"/>
      <c r="F290" s="151"/>
      <c r="G290" s="150"/>
      <c r="H290" s="400" t="s">
        <v>20</v>
      </c>
      <c r="I290" s="401"/>
      <c r="J290" s="402"/>
      <c r="K290" s="151"/>
    </row>
    <row r="291" spans="1:11" x14ac:dyDescent="0.25">
      <c r="A291" s="149"/>
      <c r="B291" s="150"/>
      <c r="C291" s="151"/>
      <c r="D291" s="150"/>
      <c r="E291" s="150"/>
      <c r="F291" s="151"/>
      <c r="G291" s="150"/>
      <c r="H291" s="152"/>
      <c r="I291" s="153"/>
      <c r="J291" s="154"/>
      <c r="K291" s="151"/>
    </row>
    <row r="292" spans="1:11" x14ac:dyDescent="0.25">
      <c r="A292" s="155"/>
      <c r="B292" s="156"/>
      <c r="C292" s="157"/>
      <c r="D292" s="156"/>
      <c r="E292" s="156"/>
      <c r="F292" s="157"/>
      <c r="G292" s="156"/>
      <c r="H292" s="158" t="s">
        <v>21</v>
      </c>
      <c r="I292" s="159" t="s">
        <v>22</v>
      </c>
      <c r="J292" s="160" t="s">
        <v>23</v>
      </c>
      <c r="K292" s="161"/>
    </row>
    <row r="293" spans="1:11" x14ac:dyDescent="0.25">
      <c r="A293" s="162" t="s">
        <v>24</v>
      </c>
      <c r="B293" s="163" t="s">
        <v>25</v>
      </c>
      <c r="C293" s="164" t="s">
        <v>26</v>
      </c>
      <c r="D293" s="165" t="s">
        <v>27</v>
      </c>
      <c r="E293" s="165" t="s">
        <v>28</v>
      </c>
      <c r="F293" s="163" t="s">
        <v>29</v>
      </c>
      <c r="G293" s="165" t="s">
        <v>30</v>
      </c>
      <c r="H293" s="166"/>
      <c r="I293" s="167"/>
      <c r="J293" s="168"/>
      <c r="K293" s="169" t="s">
        <v>31</v>
      </c>
    </row>
    <row r="294" spans="1:11" ht="73.5" x14ac:dyDescent="0.25">
      <c r="A294" s="188" t="s">
        <v>92</v>
      </c>
      <c r="B294" s="183" t="s">
        <v>93</v>
      </c>
      <c r="C294" s="183" t="s">
        <v>94</v>
      </c>
      <c r="D294" s="183" t="s">
        <v>357</v>
      </c>
      <c r="E294" s="183" t="s">
        <v>96</v>
      </c>
      <c r="F294" s="185" t="s">
        <v>358</v>
      </c>
      <c r="G294" s="236" t="s">
        <v>359</v>
      </c>
      <c r="H294" s="236"/>
      <c r="I294" s="184"/>
      <c r="J294" s="184">
        <v>50000</v>
      </c>
      <c r="K294" s="185" t="s">
        <v>77</v>
      </c>
    </row>
    <row r="295" spans="1:11" ht="73.5" x14ac:dyDescent="0.25">
      <c r="A295" s="188" t="s">
        <v>360</v>
      </c>
      <c r="B295" s="183" t="s">
        <v>100</v>
      </c>
      <c r="C295" s="183" t="s">
        <v>101</v>
      </c>
      <c r="D295" s="183" t="s">
        <v>361</v>
      </c>
      <c r="E295" s="183" t="s">
        <v>103</v>
      </c>
      <c r="F295" s="183" t="s">
        <v>104</v>
      </c>
      <c r="G295" s="185" t="s">
        <v>362</v>
      </c>
      <c r="H295" s="184">
        <v>50000</v>
      </c>
      <c r="I295" s="238"/>
      <c r="J295" s="184"/>
      <c r="K295" s="185" t="s">
        <v>77</v>
      </c>
    </row>
    <row r="296" spans="1:11" ht="84" x14ac:dyDescent="0.25">
      <c r="A296" s="182" t="s">
        <v>106</v>
      </c>
      <c r="B296" s="183" t="s">
        <v>363</v>
      </c>
      <c r="C296" s="183" t="s">
        <v>108</v>
      </c>
      <c r="D296" s="183" t="s">
        <v>364</v>
      </c>
      <c r="E296" s="183" t="s">
        <v>365</v>
      </c>
      <c r="F296" s="183" t="s">
        <v>366</v>
      </c>
      <c r="G296" s="185" t="s">
        <v>367</v>
      </c>
      <c r="H296" s="184">
        <v>50000</v>
      </c>
      <c r="I296" s="180"/>
      <c r="J296" s="180"/>
      <c r="K296" s="185" t="s">
        <v>77</v>
      </c>
    </row>
    <row r="297" spans="1:11" x14ac:dyDescent="0.25">
      <c r="A297" s="178" t="s">
        <v>55</v>
      </c>
      <c r="B297" s="183"/>
      <c r="C297" s="183"/>
      <c r="D297" s="183"/>
      <c r="E297" s="183"/>
      <c r="F297" s="183"/>
      <c r="G297" s="185"/>
      <c r="H297" s="184"/>
      <c r="I297" s="180"/>
      <c r="J297" s="180"/>
      <c r="K297" s="185"/>
    </row>
    <row r="298" spans="1:11" ht="84" x14ac:dyDescent="0.25">
      <c r="A298" s="182" t="s">
        <v>116</v>
      </c>
      <c r="B298" s="183" t="s">
        <v>368</v>
      </c>
      <c r="C298" s="183" t="s">
        <v>115</v>
      </c>
      <c r="D298" s="183" t="s">
        <v>369</v>
      </c>
      <c r="E298" s="185" t="s">
        <v>117</v>
      </c>
      <c r="F298" s="183" t="s">
        <v>370</v>
      </c>
      <c r="G298" s="185" t="s">
        <v>371</v>
      </c>
      <c r="H298" s="184">
        <v>80000</v>
      </c>
      <c r="I298" s="184"/>
      <c r="J298" s="180"/>
      <c r="K298" s="185" t="s">
        <v>77</v>
      </c>
    </row>
    <row r="299" spans="1:11" x14ac:dyDescent="0.25">
      <c r="A299" s="182"/>
      <c r="B299" s="183"/>
      <c r="C299" s="183"/>
      <c r="D299" s="183"/>
      <c r="E299" s="185">
        <v>7</v>
      </c>
      <c r="F299" s="183"/>
      <c r="G299" s="185"/>
      <c r="H299" s="184"/>
      <c r="I299" s="184"/>
      <c r="J299" s="180"/>
      <c r="K299" s="185"/>
    </row>
    <row r="300" spans="1:11" x14ac:dyDescent="0.25">
      <c r="A300" s="212"/>
      <c r="B300" s="193"/>
      <c r="C300" s="193"/>
      <c r="D300" s="193"/>
      <c r="E300" s="193"/>
      <c r="F300" s="193"/>
      <c r="G300" s="197"/>
      <c r="H300" s="195"/>
      <c r="I300" s="195"/>
      <c r="J300" s="196"/>
      <c r="K300" s="197"/>
    </row>
    <row r="301" spans="1:11" x14ac:dyDescent="0.25">
      <c r="A301" s="212"/>
      <c r="B301" s="193"/>
      <c r="C301" s="193"/>
      <c r="D301" s="193"/>
      <c r="E301" s="193"/>
      <c r="F301" s="193"/>
      <c r="G301" s="197"/>
      <c r="H301" s="195"/>
      <c r="I301" s="195"/>
      <c r="J301" s="196"/>
      <c r="K301" s="197"/>
    </row>
    <row r="302" spans="1:11" x14ac:dyDescent="0.25">
      <c r="A302" s="212"/>
      <c r="B302" s="193"/>
      <c r="C302" s="193"/>
      <c r="D302" s="193"/>
      <c r="E302" s="193"/>
      <c r="F302" s="193"/>
      <c r="G302" s="197"/>
      <c r="H302" s="195"/>
      <c r="I302" s="195"/>
      <c r="J302" s="196"/>
      <c r="K302" s="197"/>
    </row>
    <row r="303" spans="1:11" x14ac:dyDescent="0.25">
      <c r="A303" s="212"/>
      <c r="B303" s="193"/>
      <c r="C303" s="193"/>
      <c r="D303" s="193"/>
      <c r="E303" s="193"/>
      <c r="F303" s="193"/>
      <c r="G303" s="197"/>
      <c r="H303" s="195"/>
      <c r="I303" s="195"/>
      <c r="J303" s="196"/>
      <c r="K303" s="197"/>
    </row>
    <row r="304" spans="1:11" x14ac:dyDescent="0.25">
      <c r="A304" s="212"/>
      <c r="B304" s="193"/>
      <c r="C304" s="193"/>
      <c r="D304" s="193"/>
      <c r="E304" s="193"/>
      <c r="F304" s="193"/>
      <c r="G304" s="197"/>
      <c r="H304" s="195"/>
      <c r="I304" s="195"/>
      <c r="J304" s="196"/>
      <c r="K304" s="197"/>
    </row>
    <row r="305" spans="1:11" x14ac:dyDescent="0.25">
      <c r="A305" s="212"/>
      <c r="B305" s="193"/>
      <c r="C305" s="193"/>
      <c r="D305" s="193"/>
      <c r="E305" s="193"/>
      <c r="F305" s="193"/>
      <c r="G305" s="197"/>
      <c r="H305" s="195"/>
      <c r="I305" s="195"/>
      <c r="J305" s="196"/>
      <c r="K305" s="197"/>
    </row>
    <row r="306" spans="1:11" x14ac:dyDescent="0.25">
      <c r="A306" s="212"/>
      <c r="B306" s="193"/>
      <c r="C306" s="193"/>
      <c r="D306" s="193"/>
      <c r="E306" s="193"/>
      <c r="F306" s="193"/>
      <c r="G306" s="197"/>
      <c r="H306" s="195"/>
      <c r="I306" s="195"/>
      <c r="J306" s="196"/>
      <c r="K306" s="197"/>
    </row>
    <row r="307" spans="1:11" x14ac:dyDescent="0.25">
      <c r="A307" s="212"/>
      <c r="B307" s="193"/>
      <c r="C307" s="193"/>
      <c r="D307" s="193"/>
      <c r="E307" s="193"/>
      <c r="F307" s="193"/>
      <c r="G307" s="197"/>
      <c r="H307" s="195"/>
      <c r="I307" s="195"/>
      <c r="J307" s="196"/>
      <c r="K307" s="197"/>
    </row>
    <row r="308" spans="1:11" x14ac:dyDescent="0.25">
      <c r="A308" s="212"/>
      <c r="B308" s="193"/>
      <c r="C308" s="193"/>
      <c r="D308" s="193"/>
      <c r="E308" s="193"/>
      <c r="F308" s="193"/>
      <c r="G308" s="197"/>
      <c r="H308" s="195"/>
      <c r="I308" s="195"/>
      <c r="J308" s="196"/>
      <c r="K308" s="197"/>
    </row>
    <row r="309" spans="1:11" x14ac:dyDescent="0.25">
      <c r="A309" s="230"/>
      <c r="B309" s="200"/>
      <c r="C309" s="200"/>
      <c r="D309" s="200"/>
      <c r="E309" s="200"/>
      <c r="F309" s="200"/>
      <c r="G309" s="201"/>
      <c r="H309" s="203"/>
      <c r="I309" s="203"/>
      <c r="J309" s="204"/>
      <c r="K309" s="201"/>
    </row>
    <row r="310" spans="1:11" ht="42" x14ac:dyDescent="0.25">
      <c r="A310" s="239" t="s">
        <v>10</v>
      </c>
      <c r="B310" s="148" t="s">
        <v>11</v>
      </c>
      <c r="C310" s="148" t="s">
        <v>12</v>
      </c>
      <c r="D310" s="148" t="s">
        <v>13</v>
      </c>
      <c r="E310" s="148" t="s">
        <v>14</v>
      </c>
      <c r="F310" s="148" t="s">
        <v>15</v>
      </c>
      <c r="G310" s="148" t="s">
        <v>16</v>
      </c>
      <c r="H310" s="410" t="s">
        <v>17</v>
      </c>
      <c r="I310" s="411"/>
      <c r="J310" s="412"/>
      <c r="K310" s="148" t="s">
        <v>18</v>
      </c>
    </row>
    <row r="311" spans="1:11" ht="21" x14ac:dyDescent="0.25">
      <c r="A311" s="240"/>
      <c r="B311" s="151"/>
      <c r="C311" s="151"/>
      <c r="D311" s="151" t="s">
        <v>19</v>
      </c>
      <c r="E311" s="151"/>
      <c r="F311" s="151"/>
      <c r="G311" s="151"/>
      <c r="H311" s="400" t="s">
        <v>20</v>
      </c>
      <c r="I311" s="401"/>
      <c r="J311" s="402"/>
      <c r="K311" s="151"/>
    </row>
    <row r="312" spans="1:11" x14ac:dyDescent="0.25">
      <c r="A312" s="240"/>
      <c r="B312" s="151"/>
      <c r="C312" s="151"/>
      <c r="D312" s="151"/>
      <c r="E312" s="151"/>
      <c r="F312" s="151"/>
      <c r="G312" s="151"/>
      <c r="H312" s="241"/>
      <c r="I312" s="153"/>
      <c r="J312" s="154"/>
      <c r="K312" s="151"/>
    </row>
    <row r="313" spans="1:11" x14ac:dyDescent="0.25">
      <c r="A313" s="242"/>
      <c r="B313" s="157"/>
      <c r="C313" s="157"/>
      <c r="D313" s="157"/>
      <c r="E313" s="157"/>
      <c r="F313" s="157"/>
      <c r="G313" s="157"/>
      <c r="H313" s="159" t="s">
        <v>21</v>
      </c>
      <c r="I313" s="159" t="s">
        <v>22</v>
      </c>
      <c r="J313" s="160" t="s">
        <v>23</v>
      </c>
      <c r="K313" s="161"/>
    </row>
    <row r="314" spans="1:11" x14ac:dyDescent="0.25">
      <c r="A314" s="243" t="s">
        <v>24</v>
      </c>
      <c r="B314" s="163" t="s">
        <v>25</v>
      </c>
      <c r="C314" s="163" t="s">
        <v>26</v>
      </c>
      <c r="D314" s="163" t="s">
        <v>27</v>
      </c>
      <c r="E314" s="163" t="s">
        <v>28</v>
      </c>
      <c r="F314" s="163" t="s">
        <v>29</v>
      </c>
      <c r="G314" s="163" t="s">
        <v>30</v>
      </c>
      <c r="H314" s="167"/>
      <c r="I314" s="167"/>
      <c r="J314" s="168"/>
      <c r="K314" s="169" t="s">
        <v>31</v>
      </c>
    </row>
    <row r="315" spans="1:11" ht="52.5" x14ac:dyDescent="0.25">
      <c r="A315" s="188" t="s">
        <v>137</v>
      </c>
      <c r="B315" s="183" t="s">
        <v>120</v>
      </c>
      <c r="C315" s="183" t="s">
        <v>121</v>
      </c>
      <c r="D315" s="183" t="s">
        <v>372</v>
      </c>
      <c r="E315" s="183" t="s">
        <v>123</v>
      </c>
      <c r="F315" s="183" t="s">
        <v>373</v>
      </c>
      <c r="G315" s="185" t="s">
        <v>125</v>
      </c>
      <c r="H315" s="184">
        <v>15000</v>
      </c>
      <c r="I315" s="184"/>
      <c r="J315" s="180"/>
      <c r="K315" s="185" t="s">
        <v>77</v>
      </c>
    </row>
    <row r="316" spans="1:11" ht="63" x14ac:dyDescent="0.25">
      <c r="A316" s="188" t="s">
        <v>374</v>
      </c>
      <c r="B316" s="183" t="s">
        <v>375</v>
      </c>
      <c r="C316" s="183" t="s">
        <v>376</v>
      </c>
      <c r="D316" s="183" t="s">
        <v>377</v>
      </c>
      <c r="E316" s="183" t="s">
        <v>378</v>
      </c>
      <c r="F316" s="183" t="s">
        <v>379</v>
      </c>
      <c r="G316" s="185" t="s">
        <v>125</v>
      </c>
      <c r="H316" s="184"/>
      <c r="I316" s="184">
        <v>480000</v>
      </c>
      <c r="J316" s="184"/>
      <c r="K316" s="185" t="s">
        <v>77</v>
      </c>
    </row>
    <row r="317" spans="1:11" ht="73.5" x14ac:dyDescent="0.25">
      <c r="A317" s="182" t="s">
        <v>380</v>
      </c>
      <c r="B317" s="183" t="s">
        <v>381</v>
      </c>
      <c r="C317" s="183" t="s">
        <v>382</v>
      </c>
      <c r="D317" s="183" t="s">
        <v>383</v>
      </c>
      <c r="E317" s="183" t="s">
        <v>384</v>
      </c>
      <c r="F317" s="183" t="s">
        <v>385</v>
      </c>
      <c r="G317" s="183" t="s">
        <v>386</v>
      </c>
      <c r="H317" s="184">
        <v>108000</v>
      </c>
      <c r="I317" s="180"/>
      <c r="J317" s="180"/>
      <c r="K317" s="185" t="s">
        <v>387</v>
      </c>
    </row>
    <row r="318" spans="1:11" x14ac:dyDescent="0.25">
      <c r="A318" s="244" t="s">
        <v>126</v>
      </c>
      <c r="B318" s="183"/>
      <c r="C318" s="179"/>
      <c r="D318" s="179"/>
      <c r="E318" s="183"/>
      <c r="F318" s="179"/>
      <c r="G318" s="183"/>
      <c r="H318" s="180"/>
      <c r="I318" s="180"/>
      <c r="J318" s="180"/>
      <c r="K318" s="181"/>
    </row>
    <row r="319" spans="1:11" x14ac:dyDescent="0.25">
      <c r="A319" s="245" t="s">
        <v>33</v>
      </c>
      <c r="B319" s="183"/>
      <c r="C319" s="179"/>
      <c r="D319" s="179"/>
      <c r="E319" s="183"/>
      <c r="F319" s="179"/>
      <c r="G319" s="183"/>
      <c r="H319" s="180"/>
      <c r="I319" s="180"/>
      <c r="J319" s="180"/>
      <c r="K319" s="181"/>
    </row>
    <row r="320" spans="1:11" ht="105" x14ac:dyDescent="0.25">
      <c r="A320" s="182" t="s">
        <v>127</v>
      </c>
      <c r="B320" s="183" t="s">
        <v>128</v>
      </c>
      <c r="C320" s="183" t="s">
        <v>129</v>
      </c>
      <c r="D320" s="183" t="s">
        <v>388</v>
      </c>
      <c r="E320" s="183" t="s">
        <v>131</v>
      </c>
      <c r="F320" s="183" t="s">
        <v>389</v>
      </c>
      <c r="G320" s="185" t="s">
        <v>390</v>
      </c>
      <c r="H320" s="184">
        <v>350000</v>
      </c>
      <c r="I320" s="180"/>
      <c r="J320" s="184">
        <v>500000</v>
      </c>
      <c r="K320" s="185" t="s">
        <v>134</v>
      </c>
    </row>
    <row r="321" spans="1:11" ht="21" x14ac:dyDescent="0.25">
      <c r="A321" s="182"/>
      <c r="B321" s="183"/>
      <c r="C321" s="183"/>
      <c r="D321" s="183"/>
      <c r="E321" s="183" t="s">
        <v>135</v>
      </c>
      <c r="F321" s="183"/>
      <c r="G321" s="185"/>
      <c r="H321" s="184"/>
      <c r="I321" s="180"/>
      <c r="J321" s="184"/>
      <c r="K321" s="185"/>
    </row>
    <row r="322" spans="1:11" x14ac:dyDescent="0.25">
      <c r="A322" s="182"/>
      <c r="B322" s="183"/>
      <c r="C322" s="183"/>
      <c r="D322" s="183"/>
      <c r="E322" s="185">
        <v>8</v>
      </c>
      <c r="F322" s="183"/>
      <c r="G322" s="185"/>
      <c r="H322" s="184"/>
      <c r="I322" s="180"/>
      <c r="J322" s="184"/>
      <c r="K322" s="185"/>
    </row>
    <row r="323" spans="1:11" x14ac:dyDescent="0.25">
      <c r="A323" s="212"/>
      <c r="B323" s="193"/>
      <c r="C323" s="193"/>
      <c r="D323" s="193"/>
      <c r="E323" s="193"/>
      <c r="F323" s="193"/>
      <c r="G323" s="197"/>
      <c r="H323" s="195"/>
      <c r="I323" s="196"/>
      <c r="J323" s="195"/>
      <c r="K323" s="197"/>
    </row>
    <row r="324" spans="1:11" x14ac:dyDescent="0.25">
      <c r="A324" s="212"/>
      <c r="B324" s="193"/>
      <c r="C324" s="193"/>
      <c r="D324" s="193"/>
      <c r="E324" s="193"/>
      <c r="F324" s="193"/>
      <c r="G324" s="197"/>
      <c r="H324" s="195"/>
      <c r="I324" s="196"/>
      <c r="J324" s="195"/>
      <c r="K324" s="197"/>
    </row>
    <row r="325" spans="1:11" x14ac:dyDescent="0.25">
      <c r="A325" s="212"/>
      <c r="B325" s="193"/>
      <c r="C325" s="193"/>
      <c r="D325" s="193"/>
      <c r="E325" s="193"/>
      <c r="F325" s="193"/>
      <c r="G325" s="197"/>
      <c r="H325" s="195"/>
      <c r="I325" s="196"/>
      <c r="J325" s="195"/>
      <c r="K325" s="197"/>
    </row>
    <row r="326" spans="1:11" x14ac:dyDescent="0.25">
      <c r="A326" s="212"/>
      <c r="B326" s="193"/>
      <c r="C326" s="193"/>
      <c r="D326" s="193"/>
      <c r="E326" s="193"/>
      <c r="F326" s="193"/>
      <c r="G326" s="197"/>
      <c r="H326" s="195"/>
      <c r="I326" s="196"/>
      <c r="J326" s="195"/>
      <c r="K326" s="197"/>
    </row>
    <row r="327" spans="1:11" x14ac:dyDescent="0.25">
      <c r="A327" s="212"/>
      <c r="B327" s="193"/>
      <c r="C327" s="193"/>
      <c r="D327" s="193"/>
      <c r="E327" s="193"/>
      <c r="F327" s="193"/>
      <c r="G327" s="197"/>
      <c r="H327" s="195"/>
      <c r="I327" s="196"/>
      <c r="J327" s="195"/>
      <c r="K327" s="197"/>
    </row>
    <row r="328" spans="1:11" x14ac:dyDescent="0.25">
      <c r="A328" s="212"/>
      <c r="B328" s="193"/>
      <c r="C328" s="193"/>
      <c r="D328" s="193"/>
      <c r="E328" s="193"/>
      <c r="F328" s="193"/>
      <c r="G328" s="197"/>
      <c r="H328" s="195"/>
      <c r="I328" s="196"/>
      <c r="J328" s="195"/>
      <c r="K328" s="197"/>
    </row>
    <row r="329" spans="1:11" x14ac:dyDescent="0.25">
      <c r="A329" s="212"/>
      <c r="B329" s="193"/>
      <c r="C329" s="193"/>
      <c r="D329" s="193"/>
      <c r="E329" s="193"/>
      <c r="F329" s="193"/>
      <c r="G329" s="197"/>
      <c r="H329" s="195"/>
      <c r="I329" s="196"/>
      <c r="J329" s="195"/>
      <c r="K329" s="197"/>
    </row>
    <row r="330" spans="1:11" x14ac:dyDescent="0.25">
      <c r="A330" s="230"/>
      <c r="B330" s="200"/>
      <c r="C330" s="200"/>
      <c r="D330" s="200"/>
      <c r="E330" s="200"/>
      <c r="F330" s="200"/>
      <c r="G330" s="201"/>
      <c r="H330" s="203"/>
      <c r="I330" s="204"/>
      <c r="J330" s="203"/>
      <c r="K330" s="201"/>
    </row>
    <row r="331" spans="1:11" ht="42" x14ac:dyDescent="0.25">
      <c r="A331" s="149" t="s">
        <v>10</v>
      </c>
      <c r="B331" s="150" t="s">
        <v>11</v>
      </c>
      <c r="C331" s="151" t="s">
        <v>12</v>
      </c>
      <c r="D331" s="150" t="s">
        <v>13</v>
      </c>
      <c r="E331" s="150" t="s">
        <v>14</v>
      </c>
      <c r="F331" s="151" t="s">
        <v>15</v>
      </c>
      <c r="G331" s="150" t="s">
        <v>16</v>
      </c>
      <c r="H331" s="410" t="s">
        <v>17</v>
      </c>
      <c r="I331" s="411"/>
      <c r="J331" s="412"/>
      <c r="K331" s="148" t="s">
        <v>18</v>
      </c>
    </row>
    <row r="332" spans="1:11" ht="21" x14ac:dyDescent="0.25">
      <c r="A332" s="149"/>
      <c r="B332" s="150"/>
      <c r="C332" s="151"/>
      <c r="D332" s="150" t="s">
        <v>19</v>
      </c>
      <c r="E332" s="150"/>
      <c r="F332" s="151"/>
      <c r="G332" s="150"/>
      <c r="H332" s="400" t="s">
        <v>20</v>
      </c>
      <c r="I332" s="401"/>
      <c r="J332" s="402"/>
      <c r="K332" s="151"/>
    </row>
    <row r="333" spans="1:11" x14ac:dyDescent="0.25">
      <c r="A333" s="149"/>
      <c r="B333" s="150"/>
      <c r="C333" s="151"/>
      <c r="D333" s="150"/>
      <c r="E333" s="150"/>
      <c r="F333" s="151"/>
      <c r="G333" s="150"/>
      <c r="H333" s="152"/>
      <c r="I333" s="153"/>
      <c r="J333" s="154"/>
      <c r="K333" s="151"/>
    </row>
    <row r="334" spans="1:11" x14ac:dyDescent="0.25">
      <c r="A334" s="155"/>
      <c r="B334" s="156"/>
      <c r="C334" s="157"/>
      <c r="D334" s="156"/>
      <c r="E334" s="156"/>
      <c r="F334" s="157"/>
      <c r="G334" s="156"/>
      <c r="H334" s="158" t="s">
        <v>21</v>
      </c>
      <c r="I334" s="159" t="s">
        <v>22</v>
      </c>
      <c r="J334" s="160" t="s">
        <v>23</v>
      </c>
      <c r="K334" s="161"/>
    </row>
    <row r="335" spans="1:11" x14ac:dyDescent="0.25">
      <c r="A335" s="162" t="s">
        <v>24</v>
      </c>
      <c r="B335" s="163" t="s">
        <v>25</v>
      </c>
      <c r="C335" s="164" t="s">
        <v>26</v>
      </c>
      <c r="D335" s="165" t="s">
        <v>27</v>
      </c>
      <c r="E335" s="165" t="s">
        <v>28</v>
      </c>
      <c r="F335" s="163" t="s">
        <v>29</v>
      </c>
      <c r="G335" s="165" t="s">
        <v>30</v>
      </c>
      <c r="H335" s="166"/>
      <c r="I335" s="167"/>
      <c r="J335" s="168"/>
      <c r="K335" s="169" t="s">
        <v>31</v>
      </c>
    </row>
    <row r="336" spans="1:11" ht="21" x14ac:dyDescent="0.25">
      <c r="A336" s="244" t="s">
        <v>391</v>
      </c>
      <c r="B336" s="183"/>
      <c r="C336" s="183"/>
      <c r="D336" s="183"/>
      <c r="E336" s="183"/>
      <c r="F336" s="246"/>
      <c r="G336" s="185"/>
      <c r="H336" s="184"/>
      <c r="I336" s="180"/>
      <c r="J336" s="180"/>
      <c r="K336" s="185"/>
    </row>
    <row r="337" spans="1:11" ht="73.5" x14ac:dyDescent="0.25">
      <c r="A337" s="188" t="s">
        <v>138</v>
      </c>
      <c r="B337" s="183" t="s">
        <v>139</v>
      </c>
      <c r="C337" s="183" t="s">
        <v>140</v>
      </c>
      <c r="D337" s="183" t="s">
        <v>388</v>
      </c>
      <c r="E337" s="183" t="s">
        <v>392</v>
      </c>
      <c r="F337" s="183" t="s">
        <v>393</v>
      </c>
      <c r="G337" s="185" t="s">
        <v>394</v>
      </c>
      <c r="H337" s="184">
        <v>5000</v>
      </c>
      <c r="I337" s="180"/>
      <c r="J337" s="180"/>
      <c r="K337" s="185" t="s">
        <v>145</v>
      </c>
    </row>
    <row r="338" spans="1:11" ht="52.5" x14ac:dyDescent="0.25">
      <c r="A338" s="188" t="s">
        <v>395</v>
      </c>
      <c r="B338" s="183" t="s">
        <v>396</v>
      </c>
      <c r="C338" s="183" t="s">
        <v>397</v>
      </c>
      <c r="D338" s="183" t="s">
        <v>388</v>
      </c>
      <c r="E338" s="183" t="s">
        <v>398</v>
      </c>
      <c r="F338" s="183" t="s">
        <v>399</v>
      </c>
      <c r="G338" s="185" t="s">
        <v>400</v>
      </c>
      <c r="H338" s="184">
        <v>34650</v>
      </c>
      <c r="I338" s="180"/>
      <c r="J338" s="180"/>
      <c r="K338" s="185" t="s">
        <v>145</v>
      </c>
    </row>
    <row r="339" spans="1:11" ht="21" x14ac:dyDescent="0.25">
      <c r="A339" s="228" t="s">
        <v>401</v>
      </c>
      <c r="B339" s="179"/>
      <c r="C339" s="179"/>
      <c r="D339" s="179"/>
      <c r="E339" s="183"/>
      <c r="F339" s="179"/>
      <c r="G339" s="233"/>
      <c r="H339" s="180"/>
      <c r="I339" s="180"/>
      <c r="J339" s="180"/>
      <c r="K339" s="234"/>
    </row>
    <row r="340" spans="1:11" ht="73.5" x14ac:dyDescent="0.25">
      <c r="A340" s="188" t="s">
        <v>146</v>
      </c>
      <c r="B340" s="183" t="s">
        <v>147</v>
      </c>
      <c r="C340" s="183" t="s">
        <v>148</v>
      </c>
      <c r="D340" s="183" t="s">
        <v>402</v>
      </c>
      <c r="E340" s="183" t="s">
        <v>150</v>
      </c>
      <c r="F340" s="183" t="s">
        <v>403</v>
      </c>
      <c r="G340" s="185" t="s">
        <v>404</v>
      </c>
      <c r="H340" s="184">
        <v>50000</v>
      </c>
      <c r="I340" s="180"/>
      <c r="J340" s="180"/>
      <c r="K340" s="185" t="s">
        <v>153</v>
      </c>
    </row>
    <row r="341" spans="1:11" ht="63" x14ac:dyDescent="0.25">
      <c r="A341" s="188" t="s">
        <v>405</v>
      </c>
      <c r="B341" s="183" t="s">
        <v>406</v>
      </c>
      <c r="C341" s="183" t="s">
        <v>407</v>
      </c>
      <c r="D341" s="183" t="s">
        <v>408</v>
      </c>
      <c r="E341" s="183" t="s">
        <v>409</v>
      </c>
      <c r="F341" s="185" t="s">
        <v>410</v>
      </c>
      <c r="G341" s="185" t="s">
        <v>411</v>
      </c>
      <c r="H341" s="184">
        <v>250000</v>
      </c>
      <c r="I341" s="180"/>
      <c r="J341" s="180"/>
      <c r="K341" s="185" t="s">
        <v>412</v>
      </c>
    </row>
    <row r="342" spans="1:11" x14ac:dyDescent="0.25">
      <c r="A342" s="188"/>
      <c r="B342" s="183"/>
      <c r="C342" s="183"/>
      <c r="D342" s="183"/>
      <c r="E342" s="183"/>
      <c r="F342" s="185"/>
      <c r="G342" s="185"/>
      <c r="H342" s="184"/>
      <c r="I342" s="180"/>
      <c r="J342" s="180"/>
      <c r="K342" s="185"/>
    </row>
    <row r="343" spans="1:11" x14ac:dyDescent="0.25">
      <c r="A343" s="188"/>
      <c r="B343" s="183"/>
      <c r="C343" s="183"/>
      <c r="D343" s="183"/>
      <c r="E343" s="185">
        <v>9</v>
      </c>
      <c r="F343" s="185"/>
      <c r="G343" s="185"/>
      <c r="H343" s="184"/>
      <c r="I343" s="180"/>
      <c r="J343" s="180"/>
      <c r="K343" s="185"/>
    </row>
    <row r="344" spans="1:11" x14ac:dyDescent="0.25">
      <c r="A344" s="191"/>
      <c r="B344" s="193"/>
      <c r="C344" s="193"/>
      <c r="D344" s="193"/>
      <c r="E344" s="193"/>
      <c r="F344" s="197"/>
      <c r="G344" s="197"/>
      <c r="H344" s="195"/>
      <c r="I344" s="196"/>
      <c r="J344" s="196"/>
      <c r="K344" s="197"/>
    </row>
    <row r="345" spans="1:11" x14ac:dyDescent="0.25">
      <c r="A345" s="191"/>
      <c r="B345" s="193"/>
      <c r="C345" s="193"/>
      <c r="D345" s="193"/>
      <c r="E345" s="193"/>
      <c r="F345" s="197"/>
      <c r="G345" s="197"/>
      <c r="H345" s="195"/>
      <c r="I345" s="196"/>
      <c r="J345" s="196"/>
      <c r="K345" s="197"/>
    </row>
    <row r="346" spans="1:11" x14ac:dyDescent="0.25">
      <c r="A346" s="191"/>
      <c r="B346" s="193"/>
      <c r="C346" s="193"/>
      <c r="D346" s="193"/>
      <c r="E346" s="193"/>
      <c r="F346" s="197"/>
      <c r="G346" s="197"/>
      <c r="H346" s="195"/>
      <c r="I346" s="196"/>
      <c r="J346" s="196"/>
      <c r="K346" s="197"/>
    </row>
    <row r="347" spans="1:11" x14ac:dyDescent="0.25">
      <c r="A347" s="191"/>
      <c r="B347" s="193"/>
      <c r="C347" s="193"/>
      <c r="D347" s="193"/>
      <c r="E347" s="193"/>
      <c r="F347" s="197"/>
      <c r="G347" s="197"/>
      <c r="H347" s="195"/>
      <c r="I347" s="196"/>
      <c r="J347" s="196"/>
      <c r="K347" s="197"/>
    </row>
    <row r="348" spans="1:11" x14ac:dyDescent="0.25">
      <c r="A348" s="191"/>
      <c r="B348" s="193"/>
      <c r="C348" s="193"/>
      <c r="D348" s="193"/>
      <c r="E348" s="193"/>
      <c r="F348" s="197"/>
      <c r="G348" s="197"/>
      <c r="H348" s="195"/>
      <c r="I348" s="196"/>
      <c r="J348" s="196"/>
      <c r="K348" s="197"/>
    </row>
    <row r="349" spans="1:11" x14ac:dyDescent="0.25">
      <c r="A349" s="191"/>
      <c r="B349" s="193"/>
      <c r="C349" s="193"/>
      <c r="D349" s="193"/>
      <c r="E349" s="193"/>
      <c r="F349" s="197"/>
      <c r="G349" s="197"/>
      <c r="H349" s="195"/>
      <c r="I349" s="196"/>
      <c r="J349" s="196"/>
      <c r="K349" s="197"/>
    </row>
    <row r="350" spans="1:11" x14ac:dyDescent="0.25">
      <c r="A350" s="191"/>
      <c r="B350" s="193"/>
      <c r="C350" s="193"/>
      <c r="D350" s="193"/>
      <c r="E350" s="193"/>
      <c r="F350" s="197"/>
      <c r="G350" s="197"/>
      <c r="H350" s="195"/>
      <c r="I350" s="196"/>
      <c r="J350" s="196"/>
      <c r="K350" s="197"/>
    </row>
    <row r="351" spans="1:11" x14ac:dyDescent="0.25">
      <c r="A351" s="191"/>
      <c r="B351" s="193"/>
      <c r="C351" s="193"/>
      <c r="D351" s="193"/>
      <c r="E351" s="193"/>
      <c r="F351" s="197"/>
      <c r="G351" s="197"/>
      <c r="H351" s="195"/>
      <c r="I351" s="196"/>
      <c r="J351" s="196"/>
      <c r="K351" s="197"/>
    </row>
    <row r="352" spans="1:11" x14ac:dyDescent="0.25">
      <c r="A352" s="191"/>
      <c r="B352" s="193"/>
      <c r="C352" s="193"/>
      <c r="D352" s="193"/>
      <c r="E352" s="193"/>
      <c r="F352" s="197"/>
      <c r="G352" s="197"/>
      <c r="H352" s="195"/>
      <c r="I352" s="196"/>
      <c r="J352" s="196"/>
      <c r="K352" s="197"/>
    </row>
    <row r="353" spans="1:11" x14ac:dyDescent="0.25">
      <c r="A353" s="198"/>
      <c r="B353" s="200"/>
      <c r="C353" s="200"/>
      <c r="D353" s="200"/>
      <c r="E353" s="200"/>
      <c r="F353" s="201"/>
      <c r="G353" s="201"/>
      <c r="H353" s="203"/>
      <c r="I353" s="204"/>
      <c r="J353" s="204"/>
      <c r="K353" s="201"/>
    </row>
    <row r="354" spans="1:11" ht="42" x14ac:dyDescent="0.25">
      <c r="A354" s="149" t="s">
        <v>10</v>
      </c>
      <c r="B354" s="150" t="s">
        <v>11</v>
      </c>
      <c r="C354" s="151" t="s">
        <v>12</v>
      </c>
      <c r="D354" s="150" t="s">
        <v>13</v>
      </c>
      <c r="E354" s="150" t="s">
        <v>14</v>
      </c>
      <c r="F354" s="151" t="s">
        <v>15</v>
      </c>
      <c r="G354" s="150" t="s">
        <v>16</v>
      </c>
      <c r="H354" s="410" t="s">
        <v>17</v>
      </c>
      <c r="I354" s="411"/>
      <c r="J354" s="412"/>
      <c r="K354" s="151" t="s">
        <v>18</v>
      </c>
    </row>
    <row r="355" spans="1:11" ht="21" x14ac:dyDescent="0.25">
      <c r="A355" s="149"/>
      <c r="B355" s="150"/>
      <c r="C355" s="151"/>
      <c r="D355" s="150" t="s">
        <v>19</v>
      </c>
      <c r="E355" s="150"/>
      <c r="F355" s="151"/>
      <c r="G355" s="150"/>
      <c r="H355" s="400" t="s">
        <v>20</v>
      </c>
      <c r="I355" s="401"/>
      <c r="J355" s="402"/>
      <c r="K355" s="151"/>
    </row>
    <row r="356" spans="1:11" x14ac:dyDescent="0.25">
      <c r="A356" s="149"/>
      <c r="B356" s="150"/>
      <c r="C356" s="151"/>
      <c r="D356" s="150"/>
      <c r="E356" s="150"/>
      <c r="F356" s="151"/>
      <c r="G356" s="150"/>
      <c r="H356" s="152"/>
      <c r="I356" s="153"/>
      <c r="J356" s="154"/>
      <c r="K356" s="151"/>
    </row>
    <row r="357" spans="1:11" x14ac:dyDescent="0.25">
      <c r="A357" s="155"/>
      <c r="B357" s="156"/>
      <c r="C357" s="157"/>
      <c r="D357" s="156"/>
      <c r="E357" s="156"/>
      <c r="F357" s="157"/>
      <c r="G357" s="156"/>
      <c r="H357" s="158" t="s">
        <v>21</v>
      </c>
      <c r="I357" s="159" t="s">
        <v>22</v>
      </c>
      <c r="J357" s="160" t="s">
        <v>23</v>
      </c>
      <c r="K357" s="161"/>
    </row>
    <row r="358" spans="1:11" x14ac:dyDescent="0.25">
      <c r="A358" s="162" t="s">
        <v>24</v>
      </c>
      <c r="B358" s="163" t="s">
        <v>25</v>
      </c>
      <c r="C358" s="164" t="s">
        <v>26</v>
      </c>
      <c r="D358" s="165" t="s">
        <v>27</v>
      </c>
      <c r="E358" s="165" t="s">
        <v>28</v>
      </c>
      <c r="F358" s="163" t="s">
        <v>29</v>
      </c>
      <c r="G358" s="165" t="s">
        <v>30</v>
      </c>
      <c r="H358" s="166"/>
      <c r="I358" s="167"/>
      <c r="J358" s="168"/>
      <c r="K358" s="169" t="s">
        <v>31</v>
      </c>
    </row>
    <row r="359" spans="1:11" ht="126" x14ac:dyDescent="0.25">
      <c r="A359" s="188" t="s">
        <v>413</v>
      </c>
      <c r="B359" s="183" t="s">
        <v>155</v>
      </c>
      <c r="C359" s="183" t="s">
        <v>414</v>
      </c>
      <c r="D359" s="183" t="s">
        <v>415</v>
      </c>
      <c r="E359" s="183" t="s">
        <v>158</v>
      </c>
      <c r="F359" s="183" t="s">
        <v>416</v>
      </c>
      <c r="G359" s="185" t="s">
        <v>417</v>
      </c>
      <c r="H359" s="184">
        <v>50000</v>
      </c>
      <c r="I359" s="180"/>
      <c r="J359" s="184"/>
      <c r="K359" s="185" t="s">
        <v>161</v>
      </c>
    </row>
    <row r="360" spans="1:11" x14ac:dyDescent="0.25">
      <c r="A360" s="228" t="s">
        <v>418</v>
      </c>
      <c r="B360" s="183"/>
      <c r="C360" s="183"/>
      <c r="D360" s="183"/>
      <c r="E360" s="183"/>
      <c r="F360" s="183"/>
      <c r="G360" s="185"/>
      <c r="H360" s="184"/>
      <c r="I360" s="180"/>
      <c r="J360" s="180"/>
      <c r="K360" s="234"/>
    </row>
    <row r="361" spans="1:11" ht="84" x14ac:dyDescent="0.25">
      <c r="A361" s="188" t="s">
        <v>419</v>
      </c>
      <c r="B361" s="183" t="s">
        <v>420</v>
      </c>
      <c r="C361" s="183" t="s">
        <v>421</v>
      </c>
      <c r="D361" s="183" t="s">
        <v>422</v>
      </c>
      <c r="E361" s="183" t="s">
        <v>423</v>
      </c>
      <c r="F361" s="183" t="s">
        <v>424</v>
      </c>
      <c r="G361" s="185" t="s">
        <v>425</v>
      </c>
      <c r="H361" s="184">
        <v>30000</v>
      </c>
      <c r="I361" s="180"/>
      <c r="J361" s="180"/>
      <c r="K361" s="185" t="s">
        <v>426</v>
      </c>
    </row>
    <row r="362" spans="1:11" ht="21" x14ac:dyDescent="0.25">
      <c r="A362" s="247" t="s">
        <v>162</v>
      </c>
      <c r="B362" s="183"/>
      <c r="C362" s="183"/>
      <c r="D362" s="183"/>
      <c r="E362" s="183"/>
      <c r="F362" s="183"/>
      <c r="G362" s="185"/>
      <c r="H362" s="184"/>
      <c r="I362" s="180"/>
      <c r="J362" s="180"/>
      <c r="K362" s="185"/>
    </row>
    <row r="363" spans="1:11" x14ac:dyDescent="0.25">
      <c r="A363" s="178" t="s">
        <v>55</v>
      </c>
      <c r="B363" s="183"/>
      <c r="C363" s="179"/>
      <c r="D363" s="179"/>
      <c r="E363" s="183"/>
      <c r="F363" s="179"/>
      <c r="G363" s="183"/>
      <c r="H363" s="180"/>
      <c r="I363" s="180"/>
      <c r="J363" s="180"/>
      <c r="K363" s="181"/>
    </row>
    <row r="364" spans="1:11" ht="73.5" x14ac:dyDescent="0.25">
      <c r="A364" s="182" t="s">
        <v>163</v>
      </c>
      <c r="B364" s="183" t="s">
        <v>164</v>
      </c>
      <c r="C364" s="183" t="s">
        <v>165</v>
      </c>
      <c r="D364" s="248" t="s">
        <v>427</v>
      </c>
      <c r="E364" s="183" t="s">
        <v>167</v>
      </c>
      <c r="F364" s="183" t="s">
        <v>428</v>
      </c>
      <c r="G364" s="183" t="s">
        <v>429</v>
      </c>
      <c r="H364" s="184"/>
      <c r="I364" s="180"/>
      <c r="J364" s="180"/>
      <c r="K364" s="185" t="s">
        <v>170</v>
      </c>
    </row>
    <row r="365" spans="1:11" ht="52.5" x14ac:dyDescent="0.25">
      <c r="A365" s="223"/>
      <c r="B365" s="224"/>
      <c r="C365" s="249"/>
      <c r="D365" s="249"/>
      <c r="E365" s="224" t="s">
        <v>171</v>
      </c>
      <c r="F365" s="224" t="s">
        <v>430</v>
      </c>
      <c r="G365" s="224" t="s">
        <v>173</v>
      </c>
      <c r="H365" s="226">
        <v>500000</v>
      </c>
      <c r="I365" s="226"/>
      <c r="J365" s="226"/>
      <c r="K365" s="250"/>
    </row>
    <row r="366" spans="1:11" ht="21" x14ac:dyDescent="0.25">
      <c r="A366" s="182"/>
      <c r="B366" s="183"/>
      <c r="C366" s="179"/>
      <c r="D366" s="179"/>
      <c r="E366" s="183" t="s">
        <v>431</v>
      </c>
      <c r="F366" s="183"/>
      <c r="G366" s="183"/>
      <c r="H366" s="180"/>
      <c r="I366" s="180"/>
      <c r="J366" s="180"/>
      <c r="K366" s="181"/>
    </row>
    <row r="367" spans="1:11" x14ac:dyDescent="0.25">
      <c r="A367" s="182"/>
      <c r="B367" s="183"/>
      <c r="C367" s="179"/>
      <c r="D367" s="179"/>
      <c r="E367" s="183"/>
      <c r="F367" s="183"/>
      <c r="G367" s="183"/>
      <c r="H367" s="180"/>
      <c r="I367" s="180"/>
      <c r="J367" s="180"/>
      <c r="K367" s="181"/>
    </row>
    <row r="368" spans="1:11" x14ac:dyDescent="0.25">
      <c r="A368" s="212"/>
      <c r="B368" s="193"/>
      <c r="C368" s="213"/>
      <c r="D368" s="213"/>
      <c r="E368" s="197">
        <v>10</v>
      </c>
      <c r="F368" s="193"/>
      <c r="G368" s="193"/>
      <c r="H368" s="196"/>
      <c r="I368" s="196"/>
      <c r="J368" s="196"/>
      <c r="K368" s="214"/>
    </row>
    <row r="369" spans="1:11" x14ac:dyDescent="0.25">
      <c r="A369" s="212"/>
      <c r="B369" s="193"/>
      <c r="C369" s="213"/>
      <c r="D369" s="213"/>
      <c r="E369" s="193"/>
      <c r="F369" s="193"/>
      <c r="G369" s="193"/>
      <c r="H369" s="196"/>
      <c r="I369" s="196"/>
      <c r="J369" s="196"/>
      <c r="K369" s="214"/>
    </row>
    <row r="370" spans="1:11" x14ac:dyDescent="0.25">
      <c r="A370" s="212"/>
      <c r="B370" s="193"/>
      <c r="C370" s="213"/>
      <c r="D370" s="213"/>
      <c r="E370" s="193"/>
      <c r="F370" s="193"/>
      <c r="G370" s="193"/>
      <c r="H370" s="196"/>
      <c r="I370" s="196"/>
      <c r="J370" s="196"/>
      <c r="K370" s="214"/>
    </row>
    <row r="371" spans="1:11" x14ac:dyDescent="0.25">
      <c r="A371" s="230"/>
      <c r="B371" s="200"/>
      <c r="C371" s="139"/>
      <c r="D371" s="139"/>
      <c r="E371" s="200"/>
      <c r="F371" s="200"/>
      <c r="G371" s="200"/>
      <c r="H371" s="204"/>
      <c r="I371" s="204"/>
      <c r="J371" s="204"/>
      <c r="K371" s="251"/>
    </row>
    <row r="372" spans="1:11" ht="42" x14ac:dyDescent="0.25">
      <c r="A372" s="149" t="s">
        <v>10</v>
      </c>
      <c r="B372" s="150" t="s">
        <v>11</v>
      </c>
      <c r="C372" s="151" t="s">
        <v>12</v>
      </c>
      <c r="D372" s="150" t="s">
        <v>13</v>
      </c>
      <c r="E372" s="150" t="s">
        <v>14</v>
      </c>
      <c r="F372" s="151" t="s">
        <v>15</v>
      </c>
      <c r="G372" s="150" t="s">
        <v>16</v>
      </c>
      <c r="H372" s="410" t="s">
        <v>17</v>
      </c>
      <c r="I372" s="411"/>
      <c r="J372" s="412"/>
      <c r="K372" s="148" t="s">
        <v>18</v>
      </c>
    </row>
    <row r="373" spans="1:11" ht="21" x14ac:dyDescent="0.25">
      <c r="A373" s="149"/>
      <c r="B373" s="150"/>
      <c r="C373" s="151"/>
      <c r="D373" s="150" t="s">
        <v>19</v>
      </c>
      <c r="E373" s="150"/>
      <c r="F373" s="151"/>
      <c r="G373" s="150"/>
      <c r="H373" s="400" t="s">
        <v>20</v>
      </c>
      <c r="I373" s="401"/>
      <c r="J373" s="402"/>
      <c r="K373" s="151"/>
    </row>
    <row r="374" spans="1:11" x14ac:dyDescent="0.25">
      <c r="A374" s="149"/>
      <c r="B374" s="150"/>
      <c r="C374" s="151"/>
      <c r="D374" s="150"/>
      <c r="E374" s="150"/>
      <c r="F374" s="151"/>
      <c r="G374" s="150"/>
      <c r="H374" s="152"/>
      <c r="I374" s="153"/>
      <c r="J374" s="154"/>
      <c r="K374" s="151"/>
    </row>
    <row r="375" spans="1:11" x14ac:dyDescent="0.25">
      <c r="A375" s="155"/>
      <c r="B375" s="156"/>
      <c r="C375" s="157"/>
      <c r="D375" s="156"/>
      <c r="E375" s="156"/>
      <c r="F375" s="157"/>
      <c r="G375" s="156"/>
      <c r="H375" s="158" t="s">
        <v>21</v>
      </c>
      <c r="I375" s="159" t="s">
        <v>22</v>
      </c>
      <c r="J375" s="160" t="s">
        <v>23</v>
      </c>
      <c r="K375" s="161"/>
    </row>
    <row r="376" spans="1:11" x14ac:dyDescent="0.25">
      <c r="A376" s="162" t="s">
        <v>24</v>
      </c>
      <c r="B376" s="163" t="s">
        <v>25</v>
      </c>
      <c r="C376" s="164" t="s">
        <v>26</v>
      </c>
      <c r="D376" s="165" t="s">
        <v>27</v>
      </c>
      <c r="E376" s="165" t="s">
        <v>28</v>
      </c>
      <c r="F376" s="163" t="s">
        <v>29</v>
      </c>
      <c r="G376" s="165" t="s">
        <v>30</v>
      </c>
      <c r="H376" s="166"/>
      <c r="I376" s="167"/>
      <c r="J376" s="168"/>
      <c r="K376" s="169" t="s">
        <v>31</v>
      </c>
    </row>
    <row r="377" spans="1:11" ht="63" x14ac:dyDescent="0.25">
      <c r="A377" s="182"/>
      <c r="B377" s="183"/>
      <c r="C377" s="179"/>
      <c r="D377" s="179"/>
      <c r="E377" s="248" t="s">
        <v>174</v>
      </c>
      <c r="F377" s="183" t="s">
        <v>432</v>
      </c>
      <c r="G377" s="183" t="s">
        <v>433</v>
      </c>
      <c r="H377" s="180"/>
      <c r="I377" s="180"/>
      <c r="J377" s="180"/>
      <c r="K377" s="181"/>
    </row>
    <row r="378" spans="1:11" x14ac:dyDescent="0.25">
      <c r="A378" s="228" t="s">
        <v>177</v>
      </c>
      <c r="B378" s="183"/>
      <c r="C378" s="179"/>
      <c r="D378" s="179"/>
      <c r="E378" s="183"/>
      <c r="F378" s="179"/>
      <c r="G378" s="183"/>
      <c r="H378" s="180"/>
      <c r="I378" s="180"/>
      <c r="J378" s="180"/>
      <c r="K378" s="181"/>
    </row>
    <row r="379" spans="1:11" x14ac:dyDescent="0.25">
      <c r="A379" s="178" t="s">
        <v>55</v>
      </c>
      <c r="B379" s="183"/>
      <c r="C379" s="179"/>
      <c r="D379" s="179"/>
      <c r="E379" s="183"/>
      <c r="F379" s="179"/>
      <c r="G379" s="183"/>
      <c r="H379" s="180"/>
      <c r="I379" s="180"/>
      <c r="J379" s="180"/>
      <c r="K379" s="181"/>
    </row>
    <row r="380" spans="1:11" ht="115.5" x14ac:dyDescent="0.25">
      <c r="A380" s="182" t="s">
        <v>434</v>
      </c>
      <c r="B380" s="183" t="s">
        <v>180</v>
      </c>
      <c r="C380" s="183" t="s">
        <v>181</v>
      </c>
      <c r="D380" s="183" t="s">
        <v>435</v>
      </c>
      <c r="E380" s="183" t="s">
        <v>183</v>
      </c>
      <c r="F380" s="183" t="s">
        <v>436</v>
      </c>
      <c r="G380" s="183" t="s">
        <v>437</v>
      </c>
      <c r="H380" s="184">
        <v>630000</v>
      </c>
      <c r="I380" s="180"/>
      <c r="J380" s="180"/>
      <c r="K380" s="185" t="s">
        <v>170</v>
      </c>
    </row>
    <row r="381" spans="1:11" ht="21" x14ac:dyDescent="0.25">
      <c r="A381" s="228" t="s">
        <v>186</v>
      </c>
      <c r="B381" s="183"/>
      <c r="C381" s="183"/>
      <c r="D381" s="183"/>
      <c r="E381" s="183"/>
      <c r="F381" s="183"/>
      <c r="G381" s="183"/>
      <c r="H381" s="184"/>
      <c r="I381" s="180"/>
      <c r="J381" s="180"/>
      <c r="K381" s="185"/>
    </row>
    <row r="382" spans="1:11" x14ac:dyDescent="0.25">
      <c r="A382" s="178" t="s">
        <v>55</v>
      </c>
      <c r="B382" s="183"/>
      <c r="C382" s="183"/>
      <c r="D382" s="183"/>
      <c r="E382" s="183"/>
      <c r="F382" s="183"/>
      <c r="G382" s="183"/>
      <c r="H382" s="184"/>
      <c r="I382" s="180"/>
      <c r="J382" s="180"/>
      <c r="K382" s="185"/>
    </row>
    <row r="383" spans="1:11" ht="105" x14ac:dyDescent="0.25">
      <c r="A383" s="182" t="s">
        <v>438</v>
      </c>
      <c r="B383" s="183" t="s">
        <v>188</v>
      </c>
      <c r="C383" s="183" t="s">
        <v>189</v>
      </c>
      <c r="D383" s="183" t="s">
        <v>439</v>
      </c>
      <c r="E383" s="183" t="s">
        <v>191</v>
      </c>
      <c r="F383" s="183" t="s">
        <v>440</v>
      </c>
      <c r="G383" s="183" t="s">
        <v>441</v>
      </c>
      <c r="H383" s="184"/>
      <c r="I383" s="180"/>
      <c r="J383" s="184">
        <v>3000000</v>
      </c>
      <c r="K383" s="185" t="s">
        <v>170</v>
      </c>
    </row>
    <row r="384" spans="1:11" x14ac:dyDescent="0.25">
      <c r="A384" s="182"/>
      <c r="B384" s="183"/>
      <c r="C384" s="183"/>
      <c r="D384" s="183"/>
      <c r="E384" s="183"/>
      <c r="F384" s="183"/>
      <c r="G384" s="183"/>
      <c r="H384" s="184">
        <f>SUM(H380:H383)</f>
        <v>630000</v>
      </c>
      <c r="I384" s="180"/>
      <c r="J384" s="184">
        <f>SUM(J380:J383)</f>
        <v>3000000</v>
      </c>
      <c r="K384" s="185"/>
    </row>
    <row r="385" spans="1:11" x14ac:dyDescent="0.25">
      <c r="A385" s="182"/>
      <c r="B385" s="183"/>
      <c r="C385" s="183"/>
      <c r="D385" s="183"/>
      <c r="E385" s="185">
        <v>11</v>
      </c>
      <c r="F385" s="183"/>
      <c r="G385" s="183"/>
      <c r="H385" s="184"/>
      <c r="I385" s="180"/>
      <c r="J385" s="184"/>
      <c r="K385" s="185"/>
    </row>
    <row r="386" spans="1:11" x14ac:dyDescent="0.25">
      <c r="A386" s="212"/>
      <c r="B386" s="193"/>
      <c r="C386" s="193"/>
      <c r="D386" s="193"/>
      <c r="E386" s="193"/>
      <c r="F386" s="193"/>
      <c r="G386" s="193"/>
      <c r="H386" s="195"/>
      <c r="I386" s="196"/>
      <c r="J386" s="195"/>
      <c r="K386" s="197"/>
    </row>
    <row r="387" spans="1:11" x14ac:dyDescent="0.25">
      <c r="A387" s="212"/>
      <c r="B387" s="193"/>
      <c r="C387" s="193"/>
      <c r="D387" s="193"/>
      <c r="E387" s="193"/>
      <c r="F387" s="193"/>
      <c r="G387" s="193"/>
      <c r="H387" s="195"/>
      <c r="I387" s="196"/>
      <c r="J387" s="195"/>
      <c r="K387" s="197"/>
    </row>
    <row r="388" spans="1:11" x14ac:dyDescent="0.25">
      <c r="A388" s="212"/>
      <c r="B388" s="193"/>
      <c r="C388" s="193"/>
      <c r="D388" s="193"/>
      <c r="E388" s="193"/>
      <c r="F388" s="193"/>
      <c r="G388" s="193"/>
      <c r="H388" s="195"/>
      <c r="I388" s="196"/>
      <c r="J388" s="195"/>
      <c r="K388" s="197"/>
    </row>
    <row r="389" spans="1:11" x14ac:dyDescent="0.25">
      <c r="A389" s="212"/>
      <c r="B389" s="193"/>
      <c r="C389" s="193"/>
      <c r="D389" s="193"/>
      <c r="E389" s="193"/>
      <c r="F389" s="193"/>
      <c r="G389" s="193"/>
      <c r="H389" s="195"/>
      <c r="I389" s="196"/>
      <c r="J389" s="195"/>
      <c r="K389" s="197"/>
    </row>
    <row r="390" spans="1:11" x14ac:dyDescent="0.25">
      <c r="A390" s="212"/>
      <c r="B390" s="193"/>
      <c r="C390" s="193"/>
      <c r="D390" s="193"/>
      <c r="E390" s="193"/>
      <c r="F390" s="193"/>
      <c r="G390" s="193"/>
      <c r="H390" s="195"/>
      <c r="I390" s="196"/>
      <c r="J390" s="195"/>
      <c r="K390" s="197"/>
    </row>
    <row r="391" spans="1:11" x14ac:dyDescent="0.25">
      <c r="A391" s="230"/>
      <c r="B391" s="200"/>
      <c r="C391" s="200"/>
      <c r="D391" s="200"/>
      <c r="E391" s="200"/>
      <c r="F391" s="200"/>
      <c r="G391" s="200"/>
      <c r="H391" s="203"/>
      <c r="I391" s="204"/>
      <c r="J391" s="203"/>
      <c r="K391" s="201"/>
    </row>
    <row r="392" spans="1:11" ht="42" x14ac:dyDescent="0.25">
      <c r="A392" s="149" t="s">
        <v>10</v>
      </c>
      <c r="B392" s="150" t="s">
        <v>11</v>
      </c>
      <c r="C392" s="151" t="s">
        <v>12</v>
      </c>
      <c r="D392" s="150" t="s">
        <v>13</v>
      </c>
      <c r="E392" s="150" t="s">
        <v>14</v>
      </c>
      <c r="F392" s="151" t="s">
        <v>15</v>
      </c>
      <c r="G392" s="150" t="s">
        <v>16</v>
      </c>
      <c r="H392" s="410" t="s">
        <v>17</v>
      </c>
      <c r="I392" s="411"/>
      <c r="J392" s="412"/>
      <c r="K392" s="154" t="s">
        <v>18</v>
      </c>
    </row>
    <row r="393" spans="1:11" ht="21" x14ac:dyDescent="0.25">
      <c r="A393" s="149"/>
      <c r="B393" s="150"/>
      <c r="C393" s="151"/>
      <c r="D393" s="150" t="s">
        <v>19</v>
      </c>
      <c r="E393" s="150"/>
      <c r="F393" s="151"/>
      <c r="G393" s="150"/>
      <c r="H393" s="400" t="s">
        <v>20</v>
      </c>
      <c r="I393" s="401"/>
      <c r="J393" s="402"/>
      <c r="K393" s="154"/>
    </row>
    <row r="394" spans="1:11" x14ac:dyDescent="0.25">
      <c r="A394" s="149"/>
      <c r="B394" s="150"/>
      <c r="C394" s="151"/>
      <c r="D394" s="150"/>
      <c r="E394" s="150"/>
      <c r="F394" s="151"/>
      <c r="G394" s="150"/>
      <c r="H394" s="152"/>
      <c r="I394" s="153"/>
      <c r="J394" s="154"/>
      <c r="K394" s="154"/>
    </row>
    <row r="395" spans="1:11" x14ac:dyDescent="0.25">
      <c r="A395" s="155"/>
      <c r="B395" s="156"/>
      <c r="C395" s="157"/>
      <c r="D395" s="156"/>
      <c r="E395" s="156"/>
      <c r="F395" s="157"/>
      <c r="G395" s="156"/>
      <c r="H395" s="158" t="s">
        <v>21</v>
      </c>
      <c r="I395" s="159" t="s">
        <v>22</v>
      </c>
      <c r="J395" s="160" t="s">
        <v>23</v>
      </c>
      <c r="K395" s="176"/>
    </row>
    <row r="396" spans="1:11" x14ac:dyDescent="0.25">
      <c r="A396" s="162" t="s">
        <v>24</v>
      </c>
      <c r="B396" s="163" t="s">
        <v>25</v>
      </c>
      <c r="C396" s="164" t="s">
        <v>26</v>
      </c>
      <c r="D396" s="165" t="s">
        <v>27</v>
      </c>
      <c r="E396" s="165" t="s">
        <v>28</v>
      </c>
      <c r="F396" s="163" t="s">
        <v>29</v>
      </c>
      <c r="G396" s="165" t="s">
        <v>30</v>
      </c>
      <c r="H396" s="166"/>
      <c r="I396" s="167"/>
      <c r="J396" s="168"/>
      <c r="K396" s="252" t="s">
        <v>31</v>
      </c>
    </row>
    <row r="397" spans="1:11" ht="52.5" x14ac:dyDescent="0.25">
      <c r="A397" s="182"/>
      <c r="B397" s="183"/>
      <c r="C397" s="183" t="s">
        <v>442</v>
      </c>
      <c r="D397" s="183" t="s">
        <v>443</v>
      </c>
      <c r="E397" s="183" t="s">
        <v>444</v>
      </c>
      <c r="F397" s="183" t="s">
        <v>445</v>
      </c>
      <c r="G397" s="183" t="s">
        <v>446</v>
      </c>
      <c r="H397" s="184"/>
      <c r="I397" s="180"/>
      <c r="J397" s="184">
        <v>300000</v>
      </c>
      <c r="K397" s="185"/>
    </row>
    <row r="398" spans="1:11" ht="42" x14ac:dyDescent="0.25">
      <c r="A398" s="182" t="s">
        <v>447</v>
      </c>
      <c r="B398" s="183" t="s">
        <v>195</v>
      </c>
      <c r="C398" s="183" t="s">
        <v>196</v>
      </c>
      <c r="D398" s="183" t="s">
        <v>448</v>
      </c>
      <c r="E398" s="183" t="s">
        <v>198</v>
      </c>
      <c r="F398" s="183" t="s">
        <v>199</v>
      </c>
      <c r="G398" s="185" t="s">
        <v>323</v>
      </c>
      <c r="H398" s="184">
        <v>320000</v>
      </c>
      <c r="I398" s="180"/>
      <c r="J398" s="184"/>
      <c r="K398" s="185"/>
    </row>
    <row r="399" spans="1:11" ht="42" x14ac:dyDescent="0.25">
      <c r="A399" s="182" t="s">
        <v>449</v>
      </c>
      <c r="B399" s="183" t="s">
        <v>450</v>
      </c>
      <c r="C399" s="183" t="s">
        <v>203</v>
      </c>
      <c r="D399" s="183" t="s">
        <v>448</v>
      </c>
      <c r="E399" s="183" t="s">
        <v>204</v>
      </c>
      <c r="F399" s="183" t="s">
        <v>445</v>
      </c>
      <c r="G399" s="183" t="s">
        <v>446</v>
      </c>
      <c r="H399" s="184">
        <v>2500000</v>
      </c>
      <c r="I399" s="180"/>
      <c r="J399" s="180"/>
      <c r="K399" s="185" t="s">
        <v>170</v>
      </c>
    </row>
    <row r="400" spans="1:11" ht="31.5" x14ac:dyDescent="0.25">
      <c r="A400" s="228" t="s">
        <v>207</v>
      </c>
      <c r="B400" s="183"/>
      <c r="C400" s="183"/>
      <c r="D400" s="183"/>
      <c r="E400" s="183"/>
      <c r="F400" s="183"/>
      <c r="G400" s="183"/>
      <c r="H400" s="184"/>
      <c r="I400" s="180"/>
      <c r="J400" s="180"/>
      <c r="K400" s="185"/>
    </row>
    <row r="401" spans="1:11" x14ac:dyDescent="0.25">
      <c r="A401" s="178" t="s">
        <v>33</v>
      </c>
      <c r="B401" s="183"/>
      <c r="C401" s="183"/>
      <c r="D401" s="183"/>
      <c r="E401" s="183"/>
      <c r="F401" s="183"/>
      <c r="G401" s="183"/>
      <c r="H401" s="184"/>
      <c r="I401" s="180"/>
      <c r="J401" s="180"/>
      <c r="K401" s="185"/>
    </row>
    <row r="402" spans="1:11" ht="84" x14ac:dyDescent="0.25">
      <c r="A402" s="182" t="s">
        <v>451</v>
      </c>
      <c r="B402" s="183" t="s">
        <v>209</v>
      </c>
      <c r="C402" s="183" t="s">
        <v>210</v>
      </c>
      <c r="D402" s="183" t="s">
        <v>448</v>
      </c>
      <c r="E402" s="183" t="s">
        <v>211</v>
      </c>
      <c r="F402" s="183" t="s">
        <v>452</v>
      </c>
      <c r="G402" s="183" t="s">
        <v>453</v>
      </c>
      <c r="H402" s="184">
        <v>1500000</v>
      </c>
      <c r="I402" s="180"/>
      <c r="J402" s="180"/>
      <c r="K402" s="185" t="s">
        <v>170</v>
      </c>
    </row>
    <row r="403" spans="1:11" x14ac:dyDescent="0.25">
      <c r="A403" s="253"/>
      <c r="B403" s="179"/>
      <c r="C403" s="179"/>
      <c r="D403" s="179"/>
      <c r="E403" s="233">
        <v>12</v>
      </c>
      <c r="F403" s="179"/>
      <c r="G403" s="183"/>
      <c r="H403" s="180">
        <f>SUM(H397:H402)</f>
        <v>4320000</v>
      </c>
      <c r="I403" s="180"/>
      <c r="J403" s="180">
        <f>SUM(J397:J402)</f>
        <v>300000</v>
      </c>
      <c r="K403" s="181"/>
    </row>
    <row r="404" spans="1:11" x14ac:dyDescent="0.25">
      <c r="A404" s="186"/>
      <c r="B404" s="179"/>
      <c r="C404" s="179"/>
      <c r="D404" s="179"/>
      <c r="E404" s="179"/>
      <c r="F404" s="179"/>
      <c r="G404" s="179"/>
      <c r="H404" s="180"/>
      <c r="I404" s="180"/>
      <c r="J404" s="180"/>
      <c r="K404" s="254"/>
    </row>
    <row r="405" spans="1:11" x14ac:dyDescent="0.25">
      <c r="A405" s="255" t="s">
        <v>214</v>
      </c>
      <c r="B405" s="142"/>
      <c r="C405" s="142"/>
      <c r="D405" s="142"/>
      <c r="E405" s="142"/>
      <c r="F405" s="142"/>
      <c r="G405" s="142"/>
      <c r="H405" s="256"/>
      <c r="I405" s="256"/>
      <c r="J405" s="180"/>
      <c r="K405" s="257"/>
    </row>
    <row r="406" spans="1:11" ht="21" x14ac:dyDescent="0.25">
      <c r="A406" s="258" t="s">
        <v>215</v>
      </c>
      <c r="B406" s="142"/>
      <c r="C406" s="142"/>
      <c r="D406" s="142"/>
      <c r="E406" s="142"/>
      <c r="F406" s="142"/>
      <c r="G406" s="142"/>
      <c r="H406" s="403">
        <v>17119179</v>
      </c>
      <c r="I406" s="404"/>
      <c r="J406" s="405"/>
      <c r="K406" s="181"/>
    </row>
    <row r="407" spans="1:11" x14ac:dyDescent="0.25">
      <c r="A407" s="259" t="s">
        <v>216</v>
      </c>
      <c r="B407" s="260"/>
      <c r="C407" s="260"/>
      <c r="D407" s="261" t="s">
        <v>217</v>
      </c>
      <c r="E407" s="260"/>
      <c r="F407" s="260"/>
      <c r="G407" s="260"/>
      <c r="H407" s="262" t="s">
        <v>218</v>
      </c>
      <c r="I407" s="263"/>
      <c r="J407" s="263"/>
      <c r="K407" s="264"/>
    </row>
    <row r="408" spans="1:11" x14ac:dyDescent="0.25">
      <c r="A408" s="265"/>
      <c r="B408" s="213"/>
      <c r="C408" s="213"/>
      <c r="D408" s="266"/>
      <c r="E408" s="213"/>
      <c r="F408" s="213"/>
      <c r="G408" s="213"/>
      <c r="H408" s="267"/>
      <c r="I408" s="214"/>
      <c r="J408" s="214"/>
      <c r="K408" s="268"/>
    </row>
    <row r="409" spans="1:11" x14ac:dyDescent="0.25">
      <c r="A409" s="406" t="s">
        <v>219</v>
      </c>
      <c r="B409" s="407"/>
      <c r="C409" s="213"/>
      <c r="D409" s="406" t="s">
        <v>220</v>
      </c>
      <c r="E409" s="407"/>
      <c r="F409" s="407"/>
      <c r="G409" s="213"/>
      <c r="H409" s="269" t="s">
        <v>221</v>
      </c>
      <c r="I409" s="214"/>
      <c r="J409" s="214"/>
      <c r="K409" s="268"/>
    </row>
    <row r="410" spans="1:11" x14ac:dyDescent="0.25">
      <c r="A410" s="408" t="s">
        <v>222</v>
      </c>
      <c r="B410" s="409"/>
      <c r="C410" s="139"/>
      <c r="D410" s="408" t="s">
        <v>223</v>
      </c>
      <c r="E410" s="409"/>
      <c r="F410" s="409"/>
      <c r="G410" s="270"/>
      <c r="H410" s="271"/>
      <c r="I410" s="251"/>
      <c r="J410" s="251"/>
      <c r="K410" s="254"/>
    </row>
  </sheetData>
  <mergeCells count="54">
    <mergeCell ref="H89:J89"/>
    <mergeCell ref="A1:K1"/>
    <mergeCell ref="A2:K2"/>
    <mergeCell ref="H10:J10"/>
    <mergeCell ref="H11:J11"/>
    <mergeCell ref="H33:J33"/>
    <mergeCell ref="H34:J34"/>
    <mergeCell ref="H52:J52"/>
    <mergeCell ref="H53:J53"/>
    <mergeCell ref="H68:J68"/>
    <mergeCell ref="H69:J69"/>
    <mergeCell ref="H88:J88"/>
    <mergeCell ref="A177:K177"/>
    <mergeCell ref="H109:J109"/>
    <mergeCell ref="H110:J110"/>
    <mergeCell ref="H128:J128"/>
    <mergeCell ref="H129:J129"/>
    <mergeCell ref="H149:J149"/>
    <mergeCell ref="H150:J150"/>
    <mergeCell ref="H163:J163"/>
    <mergeCell ref="A166:B166"/>
    <mergeCell ref="D166:F166"/>
    <mergeCell ref="A167:B167"/>
    <mergeCell ref="D167:F167"/>
    <mergeCell ref="H272:J272"/>
    <mergeCell ref="A178:K178"/>
    <mergeCell ref="H186:J186"/>
    <mergeCell ref="H187:J187"/>
    <mergeCell ref="H200:J200"/>
    <mergeCell ref="H201:J201"/>
    <mergeCell ref="H222:J222"/>
    <mergeCell ref="H223:J223"/>
    <mergeCell ref="H237:J237"/>
    <mergeCell ref="H238:J238"/>
    <mergeCell ref="H256:J256"/>
    <mergeCell ref="H257:J257"/>
    <mergeCell ref="H392:J392"/>
    <mergeCell ref="H273:J273"/>
    <mergeCell ref="H289:J289"/>
    <mergeCell ref="H290:J290"/>
    <mergeCell ref="H310:J310"/>
    <mergeCell ref="H311:J311"/>
    <mergeCell ref="H331:J331"/>
    <mergeCell ref="H332:J332"/>
    <mergeCell ref="H354:J354"/>
    <mergeCell ref="H355:J355"/>
    <mergeCell ref="H372:J372"/>
    <mergeCell ref="H373:J373"/>
    <mergeCell ref="H393:J393"/>
    <mergeCell ref="H406:J406"/>
    <mergeCell ref="A409:B409"/>
    <mergeCell ref="D409:F409"/>
    <mergeCell ref="A410:B410"/>
    <mergeCell ref="D410:F4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9"/>
  <sheetViews>
    <sheetView view="pageBreakPreview" topLeftCell="A151" zoomScale="130" zoomScaleNormal="100" zoomScaleSheetLayoutView="130" workbookViewId="0">
      <selection activeCell="K154" sqref="K154"/>
    </sheetView>
  </sheetViews>
  <sheetFormatPr defaultRowHeight="15" x14ac:dyDescent="0.25"/>
  <cols>
    <col min="1" max="1" width="22.42578125" customWidth="1"/>
    <col min="2" max="2" width="15.7109375" customWidth="1"/>
    <col min="3" max="3" width="14.42578125" customWidth="1"/>
    <col min="4" max="4" width="14.5703125" customWidth="1"/>
    <col min="5" max="5" width="13.7109375" customWidth="1"/>
    <col min="6" max="6" width="16.42578125" customWidth="1"/>
    <col min="7" max="7" width="15.5703125" customWidth="1"/>
    <col min="8" max="8" width="12.140625" bestFit="1" customWidth="1"/>
    <col min="9" max="9" width="14.140625" customWidth="1"/>
    <col min="10" max="10" width="11.28515625" customWidth="1"/>
    <col min="11" max="11" width="10.7109375" customWidth="1"/>
  </cols>
  <sheetData>
    <row r="1" spans="1:11" x14ac:dyDescent="0.25">
      <c r="A1" s="428" t="s">
        <v>0</v>
      </c>
      <c r="B1" s="428"/>
      <c r="C1" s="428"/>
      <c r="D1" s="428"/>
      <c r="E1" s="428"/>
      <c r="F1" s="428"/>
      <c r="G1" s="428"/>
      <c r="H1" s="428"/>
      <c r="I1" s="428"/>
      <c r="J1" s="428"/>
      <c r="K1" s="428"/>
    </row>
    <row r="2" spans="1:11" x14ac:dyDescent="0.25">
      <c r="A2" s="428" t="s">
        <v>454</v>
      </c>
      <c r="B2" s="428"/>
      <c r="C2" s="428"/>
      <c r="D2" s="428"/>
      <c r="E2" s="428"/>
      <c r="F2" s="428"/>
      <c r="G2" s="428"/>
      <c r="H2" s="428"/>
      <c r="I2" s="428"/>
      <c r="J2" s="428"/>
      <c r="K2" s="428"/>
    </row>
    <row r="3" spans="1:11" x14ac:dyDescent="0.25">
      <c r="A3" s="1"/>
      <c r="B3" s="2"/>
      <c r="C3" s="2"/>
      <c r="D3" s="2"/>
      <c r="E3" s="2"/>
      <c r="F3" s="2"/>
      <c r="G3" s="2"/>
      <c r="H3" s="3"/>
      <c r="I3" s="3"/>
      <c r="J3" s="3"/>
      <c r="K3" s="3"/>
    </row>
    <row r="4" spans="1:11" x14ac:dyDescent="0.25">
      <c r="A4" s="4" t="s">
        <v>2</v>
      </c>
      <c r="B4" s="5" t="s">
        <v>3</v>
      </c>
      <c r="C4" s="6"/>
      <c r="D4" s="6"/>
      <c r="E4" s="6"/>
      <c r="F4" s="6"/>
      <c r="G4" s="6"/>
      <c r="H4" s="7"/>
      <c r="I4" s="7"/>
      <c r="J4" s="7"/>
      <c r="K4" s="7"/>
    </row>
    <row r="5" spans="1:11" x14ac:dyDescent="0.25">
      <c r="A5" s="4" t="s">
        <v>4</v>
      </c>
      <c r="B5" s="8" t="s">
        <v>5</v>
      </c>
      <c r="C5" s="273"/>
      <c r="D5" s="6"/>
      <c r="E5" s="6"/>
      <c r="F5" s="6"/>
      <c r="G5" s="6"/>
      <c r="H5" s="7"/>
      <c r="I5" s="7"/>
      <c r="J5" s="7"/>
      <c r="K5" s="7"/>
    </row>
    <row r="6" spans="1:11" x14ac:dyDescent="0.25">
      <c r="A6" s="4" t="s">
        <v>6</v>
      </c>
      <c r="B6" s="8" t="s">
        <v>7</v>
      </c>
      <c r="C6" s="6"/>
      <c r="D6" s="6"/>
      <c r="E6" s="6"/>
      <c r="F6" s="6"/>
      <c r="G6" s="6"/>
      <c r="H6" s="7"/>
      <c r="I6" s="7"/>
      <c r="J6" s="7"/>
      <c r="K6" s="7"/>
    </row>
    <row r="7" spans="1:11" x14ac:dyDescent="0.25">
      <c r="A7" s="272" t="s">
        <v>8</v>
      </c>
      <c r="B7" s="9">
        <v>135770836</v>
      </c>
      <c r="C7" s="6"/>
      <c r="D7" s="6"/>
      <c r="E7" s="6"/>
      <c r="F7" s="6"/>
      <c r="G7" s="6"/>
      <c r="H7" s="7"/>
      <c r="I7" s="7"/>
      <c r="J7" s="7"/>
      <c r="K7" s="7"/>
    </row>
    <row r="8" spans="1:11" x14ac:dyDescent="0.25">
      <c r="A8" s="4" t="s">
        <v>9</v>
      </c>
      <c r="B8" s="10">
        <v>7105000</v>
      </c>
      <c r="C8" s="6"/>
      <c r="D8" s="6"/>
      <c r="E8" s="6"/>
      <c r="F8" s="6"/>
      <c r="G8" s="6"/>
      <c r="H8" s="7"/>
      <c r="I8" s="7"/>
      <c r="J8" s="7"/>
      <c r="K8" s="7"/>
    </row>
    <row r="9" spans="1:11" x14ac:dyDescent="0.25">
      <c r="A9" s="11"/>
      <c r="B9" s="12"/>
      <c r="C9" s="13"/>
      <c r="D9" s="13"/>
      <c r="E9" s="13"/>
      <c r="F9" s="13"/>
      <c r="G9" s="13"/>
      <c r="H9" s="14"/>
      <c r="I9" s="14"/>
      <c r="J9" s="14"/>
      <c r="K9" s="14"/>
    </row>
    <row r="10" spans="1:11" ht="42" x14ac:dyDescent="0.25">
      <c r="A10" s="15" t="s">
        <v>10</v>
      </c>
      <c r="B10" s="16" t="s">
        <v>11</v>
      </c>
      <c r="C10" s="17" t="s">
        <v>12</v>
      </c>
      <c r="D10" s="16" t="s">
        <v>13</v>
      </c>
      <c r="E10" s="16" t="s">
        <v>14</v>
      </c>
      <c r="F10" s="17" t="s">
        <v>15</v>
      </c>
      <c r="G10" s="16" t="s">
        <v>16</v>
      </c>
      <c r="H10" s="414" t="s">
        <v>17</v>
      </c>
      <c r="I10" s="415"/>
      <c r="J10" s="416"/>
      <c r="K10" s="17" t="s">
        <v>18</v>
      </c>
    </row>
    <row r="11" spans="1:11" ht="21" x14ac:dyDescent="0.25">
      <c r="A11" s="15"/>
      <c r="B11" s="16"/>
      <c r="C11" s="17"/>
      <c r="D11" s="16" t="s">
        <v>19</v>
      </c>
      <c r="E11" s="16"/>
      <c r="F11" s="17"/>
      <c r="G11" s="16"/>
      <c r="H11" s="417" t="s">
        <v>20</v>
      </c>
      <c r="I11" s="418"/>
      <c r="J11" s="419"/>
      <c r="K11" s="17"/>
    </row>
    <row r="12" spans="1:11" x14ac:dyDescent="0.25">
      <c r="A12" s="18"/>
      <c r="B12" s="19"/>
      <c r="C12" s="20"/>
      <c r="D12" s="19"/>
      <c r="E12" s="19"/>
      <c r="F12" s="20"/>
      <c r="G12" s="19"/>
      <c r="H12" s="21" t="s">
        <v>21</v>
      </c>
      <c r="I12" s="22" t="s">
        <v>22</v>
      </c>
      <c r="J12" s="23" t="s">
        <v>23</v>
      </c>
      <c r="K12" s="24"/>
    </row>
    <row r="13" spans="1:11" x14ac:dyDescent="0.25">
      <c r="A13" s="25" t="s">
        <v>24</v>
      </c>
      <c r="B13" s="26" t="s">
        <v>25</v>
      </c>
      <c r="C13" s="27" t="s">
        <v>26</v>
      </c>
      <c r="D13" s="28" t="s">
        <v>27</v>
      </c>
      <c r="E13" s="28" t="s">
        <v>28</v>
      </c>
      <c r="F13" s="26" t="s">
        <v>29</v>
      </c>
      <c r="G13" s="28" t="s">
        <v>30</v>
      </c>
      <c r="H13" s="29"/>
      <c r="I13" s="30"/>
      <c r="J13" s="31"/>
      <c r="K13" s="32" t="s">
        <v>31</v>
      </c>
    </row>
    <row r="14" spans="1:11" ht="21" x14ac:dyDescent="0.25">
      <c r="A14" s="43" t="s">
        <v>32</v>
      </c>
      <c r="B14" s="44"/>
      <c r="C14" s="45"/>
      <c r="D14" s="45"/>
      <c r="E14" s="44"/>
      <c r="F14" s="45"/>
      <c r="G14" s="44"/>
      <c r="H14" s="46"/>
      <c r="I14" s="46"/>
      <c r="J14" s="46"/>
      <c r="K14" s="47"/>
    </row>
    <row r="15" spans="1:11" x14ac:dyDescent="0.25">
      <c r="A15" s="48" t="s">
        <v>33</v>
      </c>
      <c r="B15" s="44"/>
      <c r="C15" s="45"/>
      <c r="D15" s="45"/>
      <c r="E15" s="44"/>
      <c r="F15" s="45"/>
      <c r="G15" s="44"/>
      <c r="H15" s="46"/>
      <c r="I15" s="46"/>
      <c r="J15" s="46"/>
      <c r="K15" s="47"/>
    </row>
    <row r="16" spans="1:11" ht="52.5" x14ac:dyDescent="0.25">
      <c r="A16" s="49" t="s">
        <v>34</v>
      </c>
      <c r="B16" s="44" t="s">
        <v>35</v>
      </c>
      <c r="C16" s="44" t="s">
        <v>36</v>
      </c>
      <c r="D16" s="44" t="s">
        <v>37</v>
      </c>
      <c r="E16" s="44" t="s">
        <v>38</v>
      </c>
      <c r="F16" s="44" t="s">
        <v>39</v>
      </c>
      <c r="G16" s="44" t="s">
        <v>40</v>
      </c>
      <c r="H16" s="50">
        <v>10000</v>
      </c>
      <c r="I16" s="46"/>
      <c r="J16" s="46"/>
      <c r="K16" s="51" t="s">
        <v>41</v>
      </c>
    </row>
    <row r="17" spans="1:11" ht="63" x14ac:dyDescent="0.25">
      <c r="A17" s="52" t="s">
        <v>42</v>
      </c>
      <c r="B17" s="53" t="s">
        <v>43</v>
      </c>
      <c r="C17" s="53" t="s">
        <v>44</v>
      </c>
      <c r="D17" s="53" t="s">
        <v>37</v>
      </c>
      <c r="E17" s="53" t="s">
        <v>45</v>
      </c>
      <c r="F17" s="53" t="s">
        <v>46</v>
      </c>
      <c r="G17" s="53" t="s">
        <v>47</v>
      </c>
      <c r="H17" s="54">
        <v>10000</v>
      </c>
      <c r="I17" s="55"/>
      <c r="J17" s="55"/>
      <c r="K17" s="56" t="s">
        <v>41</v>
      </c>
    </row>
    <row r="18" spans="1:11" ht="63" x14ac:dyDescent="0.25">
      <c r="A18" s="49" t="s">
        <v>48</v>
      </c>
      <c r="B18" s="44" t="s">
        <v>456</v>
      </c>
      <c r="C18" s="44" t="s">
        <v>50</v>
      </c>
      <c r="D18" s="44" t="s">
        <v>51</v>
      </c>
      <c r="E18" s="44" t="s">
        <v>457</v>
      </c>
      <c r="F18" s="44" t="s">
        <v>458</v>
      </c>
      <c r="G18" s="44" t="s">
        <v>459</v>
      </c>
      <c r="H18" s="50">
        <v>50000</v>
      </c>
      <c r="I18" s="46"/>
      <c r="J18" s="46"/>
      <c r="K18" s="51" t="s">
        <v>41</v>
      </c>
    </row>
    <row r="19" spans="1:11" x14ac:dyDescent="0.25">
      <c r="A19" s="63"/>
      <c r="B19" s="44"/>
      <c r="C19" s="44"/>
      <c r="D19" s="44"/>
      <c r="E19" s="64">
        <v>1</v>
      </c>
      <c r="F19" s="44"/>
      <c r="G19" s="44"/>
      <c r="H19" s="50">
        <f>SUM(H16:H18)</f>
        <v>70000</v>
      </c>
      <c r="I19" s="46"/>
      <c r="J19" s="46"/>
      <c r="K19" s="51"/>
    </row>
    <row r="20" spans="1:11" x14ac:dyDescent="0.25">
      <c r="A20" s="65"/>
      <c r="B20" s="34"/>
      <c r="C20" s="34"/>
      <c r="D20" s="34"/>
      <c r="E20" s="275"/>
      <c r="F20" s="34"/>
      <c r="G20" s="34"/>
      <c r="H20" s="66"/>
      <c r="I20" s="36"/>
      <c r="J20" s="36"/>
      <c r="K20" s="67"/>
    </row>
    <row r="21" spans="1:11" x14ac:dyDescent="0.25">
      <c r="A21" s="65"/>
      <c r="B21" s="34"/>
      <c r="C21" s="34"/>
      <c r="D21" s="34"/>
      <c r="E21" s="275"/>
      <c r="F21" s="34"/>
      <c r="G21" s="34"/>
      <c r="H21" s="66"/>
      <c r="I21" s="36"/>
      <c r="J21" s="36"/>
      <c r="K21" s="67"/>
    </row>
    <row r="22" spans="1:11" x14ac:dyDescent="0.25">
      <c r="A22" s="65"/>
      <c r="B22" s="34"/>
      <c r="C22" s="34"/>
      <c r="D22" s="34"/>
      <c r="E22" s="275"/>
      <c r="F22" s="34"/>
      <c r="G22" s="34"/>
      <c r="H22" s="66"/>
      <c r="I22" s="36"/>
      <c r="J22" s="36"/>
      <c r="K22" s="67"/>
    </row>
    <row r="23" spans="1:11" x14ac:dyDescent="0.25">
      <c r="A23" s="65"/>
      <c r="B23" s="34"/>
      <c r="C23" s="34"/>
      <c r="D23" s="34"/>
      <c r="E23" s="275"/>
      <c r="F23" s="34"/>
      <c r="G23" s="34"/>
      <c r="H23" s="66"/>
      <c r="I23" s="36"/>
      <c r="J23" s="36"/>
      <c r="K23" s="67"/>
    </row>
    <row r="24" spans="1:11" x14ac:dyDescent="0.25">
      <c r="A24" s="65"/>
      <c r="B24" s="34"/>
      <c r="C24" s="34"/>
      <c r="D24" s="34"/>
      <c r="E24" s="275"/>
      <c r="F24" s="34"/>
      <c r="G24" s="34"/>
      <c r="H24" s="66"/>
      <c r="I24" s="36"/>
      <c r="J24" s="36"/>
      <c r="K24" s="67"/>
    </row>
    <row r="25" spans="1:11" x14ac:dyDescent="0.25">
      <c r="A25" s="65"/>
      <c r="B25" s="34"/>
      <c r="C25" s="34"/>
      <c r="D25" s="34"/>
      <c r="E25" s="275"/>
      <c r="F25" s="34"/>
      <c r="G25" s="34"/>
      <c r="H25" s="66"/>
      <c r="I25" s="36"/>
      <c r="J25" s="36"/>
      <c r="K25" s="67"/>
    </row>
    <row r="26" spans="1:11" x14ac:dyDescent="0.25">
      <c r="A26" s="65"/>
      <c r="B26" s="34"/>
      <c r="C26" s="34"/>
      <c r="D26" s="34"/>
      <c r="E26" s="275"/>
      <c r="F26" s="34"/>
      <c r="G26" s="34"/>
      <c r="H26" s="66"/>
      <c r="I26" s="36"/>
      <c r="J26" s="36"/>
      <c r="K26" s="67"/>
    </row>
    <row r="27" spans="1:11" x14ac:dyDescent="0.25">
      <c r="A27" s="65"/>
      <c r="B27" s="34"/>
      <c r="C27" s="34"/>
      <c r="D27" s="34"/>
      <c r="E27" s="275"/>
      <c r="F27" s="34"/>
      <c r="G27" s="34"/>
      <c r="H27" s="66"/>
      <c r="I27" s="36"/>
      <c r="J27" s="36"/>
      <c r="K27" s="67"/>
    </row>
    <row r="28" spans="1:11" x14ac:dyDescent="0.25">
      <c r="A28" s="65"/>
      <c r="B28" s="34"/>
      <c r="C28" s="34"/>
      <c r="D28" s="34"/>
      <c r="E28" s="275"/>
      <c r="F28" s="34"/>
      <c r="G28" s="34"/>
      <c r="H28" s="66"/>
      <c r="I28" s="36"/>
      <c r="J28" s="36"/>
      <c r="K28" s="67"/>
    </row>
    <row r="29" spans="1:11" x14ac:dyDescent="0.25">
      <c r="A29" s="65"/>
      <c r="B29" s="34"/>
      <c r="C29" s="34"/>
      <c r="D29" s="34"/>
      <c r="E29" s="275"/>
      <c r="F29" s="34"/>
      <c r="G29" s="34"/>
      <c r="H29" s="66"/>
      <c r="I29" s="36"/>
      <c r="J29" s="36"/>
      <c r="K29" s="67"/>
    </row>
    <row r="30" spans="1:11" x14ac:dyDescent="0.25">
      <c r="A30" s="68"/>
      <c r="B30" s="69"/>
      <c r="C30" s="69"/>
      <c r="D30" s="69"/>
      <c r="E30" s="69"/>
      <c r="F30" s="69"/>
      <c r="G30" s="69"/>
      <c r="H30" s="70"/>
      <c r="I30" s="71"/>
      <c r="J30" s="71"/>
      <c r="K30" s="72"/>
    </row>
    <row r="31" spans="1:11" ht="42" x14ac:dyDescent="0.25">
      <c r="A31" s="15" t="s">
        <v>10</v>
      </c>
      <c r="B31" s="16" t="s">
        <v>11</v>
      </c>
      <c r="C31" s="17" t="s">
        <v>12</v>
      </c>
      <c r="D31" s="16" t="s">
        <v>13</v>
      </c>
      <c r="E31" s="16" t="s">
        <v>14</v>
      </c>
      <c r="F31" s="17" t="s">
        <v>15</v>
      </c>
      <c r="G31" s="16" t="s">
        <v>16</v>
      </c>
      <c r="H31" s="414" t="s">
        <v>17</v>
      </c>
      <c r="I31" s="415"/>
      <c r="J31" s="416"/>
      <c r="K31" s="17" t="s">
        <v>18</v>
      </c>
    </row>
    <row r="32" spans="1:11" ht="21" x14ac:dyDescent="0.25">
      <c r="A32" s="15"/>
      <c r="B32" s="16"/>
      <c r="C32" s="17"/>
      <c r="D32" s="16" t="s">
        <v>19</v>
      </c>
      <c r="E32" s="16"/>
      <c r="F32" s="17"/>
      <c r="G32" s="16"/>
      <c r="H32" s="417" t="s">
        <v>20</v>
      </c>
      <c r="I32" s="418"/>
      <c r="J32" s="419"/>
      <c r="K32" s="17"/>
    </row>
    <row r="33" spans="1:11" x14ac:dyDescent="0.25">
      <c r="A33" s="18"/>
      <c r="B33" s="19"/>
      <c r="C33" s="20"/>
      <c r="D33" s="19"/>
      <c r="E33" s="19"/>
      <c r="F33" s="20"/>
      <c r="G33" s="19"/>
      <c r="H33" s="21" t="s">
        <v>21</v>
      </c>
      <c r="I33" s="22" t="s">
        <v>22</v>
      </c>
      <c r="J33" s="23" t="s">
        <v>23</v>
      </c>
      <c r="K33" s="24"/>
    </row>
    <row r="34" spans="1:11" x14ac:dyDescent="0.25">
      <c r="A34" s="25" t="s">
        <v>24</v>
      </c>
      <c r="B34" s="26" t="s">
        <v>25</v>
      </c>
      <c r="C34" s="27" t="s">
        <v>26</v>
      </c>
      <c r="D34" s="28" t="s">
        <v>27</v>
      </c>
      <c r="E34" s="28" t="s">
        <v>28</v>
      </c>
      <c r="F34" s="26" t="s">
        <v>29</v>
      </c>
      <c r="G34" s="28" t="s">
        <v>30</v>
      </c>
      <c r="H34" s="29"/>
      <c r="I34" s="30"/>
      <c r="J34" s="31"/>
      <c r="K34" s="32" t="s">
        <v>31</v>
      </c>
    </row>
    <row r="35" spans="1:11" ht="33" x14ac:dyDescent="0.25">
      <c r="A35" s="48" t="s">
        <v>55</v>
      </c>
      <c r="B35" s="44"/>
      <c r="C35" s="45"/>
      <c r="D35" s="45"/>
      <c r="E35" s="44"/>
      <c r="F35" s="45"/>
      <c r="G35" s="44"/>
      <c r="H35" s="46"/>
      <c r="I35" s="46"/>
      <c r="J35" s="46"/>
      <c r="K35" s="47"/>
    </row>
    <row r="36" spans="1:11" ht="126" x14ac:dyDescent="0.25">
      <c r="A36" s="49" t="s">
        <v>56</v>
      </c>
      <c r="B36" s="44" t="s">
        <v>57</v>
      </c>
      <c r="C36" s="44" t="s">
        <v>58</v>
      </c>
      <c r="D36" s="44" t="s">
        <v>59</v>
      </c>
      <c r="E36" s="44" t="s">
        <v>60</v>
      </c>
      <c r="F36" s="44" t="s">
        <v>61</v>
      </c>
      <c r="G36" s="44" t="s">
        <v>62</v>
      </c>
      <c r="H36" s="50">
        <v>10000</v>
      </c>
      <c r="I36" s="46"/>
      <c r="J36" s="46"/>
      <c r="K36" s="51" t="s">
        <v>41</v>
      </c>
    </row>
    <row r="37" spans="1:11" ht="136.5" x14ac:dyDescent="0.25">
      <c r="A37" s="53" t="s">
        <v>63</v>
      </c>
      <c r="B37" s="53" t="s">
        <v>64</v>
      </c>
      <c r="C37" s="53" t="s">
        <v>65</v>
      </c>
      <c r="D37" s="53" t="s">
        <v>37</v>
      </c>
      <c r="E37" s="53" t="s">
        <v>66</v>
      </c>
      <c r="F37" s="53" t="s">
        <v>67</v>
      </c>
      <c r="G37" s="53" t="s">
        <v>68</v>
      </c>
      <c r="H37" s="54">
        <v>20000</v>
      </c>
      <c r="I37" s="55"/>
      <c r="J37" s="55"/>
      <c r="K37" s="56" t="s">
        <v>41</v>
      </c>
    </row>
    <row r="38" spans="1:11" x14ac:dyDescent="0.25">
      <c r="A38" s="57"/>
      <c r="B38" s="59"/>
      <c r="C38" s="59"/>
      <c r="D38" s="59"/>
      <c r="E38" s="59"/>
      <c r="F38" s="59"/>
      <c r="G38" s="59"/>
      <c r="H38" s="60"/>
      <c r="I38" s="61"/>
      <c r="J38" s="71"/>
      <c r="K38" s="62"/>
    </row>
    <row r="39" spans="1:11" x14ac:dyDescent="0.25">
      <c r="A39" s="73" t="s">
        <v>69</v>
      </c>
      <c r="B39" s="74"/>
      <c r="C39" s="74"/>
      <c r="D39" s="74"/>
      <c r="E39" s="74"/>
      <c r="F39" s="59"/>
      <c r="G39" s="75"/>
      <c r="H39" s="61"/>
      <c r="I39" s="61"/>
      <c r="J39" s="76"/>
      <c r="K39" s="76"/>
    </row>
    <row r="40" spans="1:11" x14ac:dyDescent="0.25">
      <c r="A40" s="48" t="s">
        <v>33</v>
      </c>
      <c r="B40" s="45"/>
      <c r="C40" s="45"/>
      <c r="D40" s="45"/>
      <c r="E40" s="45"/>
      <c r="F40" s="45"/>
      <c r="G40" s="77"/>
      <c r="H40" s="46"/>
      <c r="I40" s="46"/>
      <c r="J40" s="46"/>
      <c r="K40" s="78"/>
    </row>
    <row r="41" spans="1:11" x14ac:dyDescent="0.25">
      <c r="A41" s="49"/>
      <c r="B41" s="44"/>
      <c r="C41" s="45"/>
      <c r="D41" s="45"/>
      <c r="E41" s="44"/>
      <c r="F41" s="45"/>
      <c r="G41" s="44"/>
      <c r="H41" s="46"/>
      <c r="I41" s="46"/>
      <c r="J41" s="46"/>
      <c r="K41" s="47"/>
    </row>
    <row r="42" spans="1:11" ht="63" x14ac:dyDescent="0.25">
      <c r="A42" s="79" t="s">
        <v>70</v>
      </c>
      <c r="B42" s="44" t="s">
        <v>71</v>
      </c>
      <c r="C42" s="44" t="s">
        <v>72</v>
      </c>
      <c r="D42" s="44" t="s">
        <v>73</v>
      </c>
      <c r="E42" s="44" t="s">
        <v>74</v>
      </c>
      <c r="F42" s="44" t="s">
        <v>75</v>
      </c>
      <c r="G42" s="80" t="s">
        <v>76</v>
      </c>
      <c r="H42" s="50">
        <v>200000</v>
      </c>
      <c r="I42" s="46"/>
      <c r="J42" s="50"/>
      <c r="K42" s="51" t="s">
        <v>77</v>
      </c>
    </row>
    <row r="43" spans="1:11" x14ac:dyDescent="0.25">
      <c r="A43" s="49"/>
      <c r="B43" s="44"/>
      <c r="C43" s="44"/>
      <c r="D43" s="44"/>
      <c r="E43" s="64">
        <v>2</v>
      </c>
      <c r="F43" s="44"/>
      <c r="G43" s="44"/>
      <c r="H43" s="50">
        <f>SUM(H36:H42)</f>
        <v>230000</v>
      </c>
      <c r="I43" s="46"/>
      <c r="J43" s="46"/>
      <c r="K43" s="51"/>
    </row>
    <row r="44" spans="1:11" x14ac:dyDescent="0.25">
      <c r="A44" s="81"/>
      <c r="B44" s="34"/>
      <c r="C44" s="34"/>
      <c r="D44" s="34"/>
      <c r="E44" s="34"/>
      <c r="F44" s="34"/>
      <c r="G44" s="34"/>
      <c r="H44" s="66"/>
      <c r="I44" s="36"/>
      <c r="J44" s="36"/>
      <c r="K44" s="67"/>
    </row>
    <row r="45" spans="1:11" x14ac:dyDescent="0.25">
      <c r="A45" s="81"/>
      <c r="B45" s="34"/>
      <c r="C45" s="34"/>
      <c r="D45" s="34"/>
      <c r="E45" s="34"/>
      <c r="F45" s="34"/>
      <c r="G45" s="34"/>
      <c r="H45" s="66"/>
      <c r="I45" s="36"/>
      <c r="J45" s="36"/>
      <c r="K45" s="67"/>
    </row>
    <row r="46" spans="1:11" x14ac:dyDescent="0.25">
      <c r="A46" s="81"/>
      <c r="B46" s="34"/>
      <c r="C46" s="34"/>
      <c r="D46" s="34"/>
      <c r="E46" s="34"/>
      <c r="F46" s="34"/>
      <c r="G46" s="34"/>
      <c r="H46" s="66"/>
      <c r="I46" s="36"/>
      <c r="J46" s="36"/>
      <c r="K46" s="67"/>
    </row>
    <row r="47" spans="1:11" x14ac:dyDescent="0.25">
      <c r="A47" s="81"/>
      <c r="B47" s="34"/>
      <c r="C47" s="34"/>
      <c r="D47" s="34"/>
      <c r="E47" s="34"/>
      <c r="F47" s="34"/>
      <c r="G47" s="34"/>
      <c r="H47" s="66"/>
      <c r="I47" s="36"/>
      <c r="J47" s="36"/>
      <c r="K47" s="67"/>
    </row>
    <row r="48" spans="1:11" x14ac:dyDescent="0.25">
      <c r="A48" s="82"/>
      <c r="B48" s="69"/>
      <c r="C48" s="69"/>
      <c r="D48" s="69"/>
      <c r="E48" s="72"/>
      <c r="F48" s="69"/>
      <c r="G48" s="69"/>
      <c r="H48" s="70"/>
      <c r="I48" s="71"/>
      <c r="J48" s="71"/>
      <c r="K48" s="72"/>
    </row>
    <row r="49" spans="1:11" ht="42" x14ac:dyDescent="0.25">
      <c r="A49" s="15" t="s">
        <v>10</v>
      </c>
      <c r="B49" s="16" t="s">
        <v>11</v>
      </c>
      <c r="C49" s="17" t="s">
        <v>12</v>
      </c>
      <c r="D49" s="16" t="s">
        <v>13</v>
      </c>
      <c r="E49" s="16" t="s">
        <v>14</v>
      </c>
      <c r="F49" s="17" t="s">
        <v>15</v>
      </c>
      <c r="G49" s="16" t="s">
        <v>16</v>
      </c>
      <c r="H49" s="414" t="s">
        <v>17</v>
      </c>
      <c r="I49" s="415"/>
      <c r="J49" s="416"/>
      <c r="K49" s="17" t="s">
        <v>18</v>
      </c>
    </row>
    <row r="50" spans="1:11" ht="21" x14ac:dyDescent="0.25">
      <c r="A50" s="15"/>
      <c r="B50" s="16"/>
      <c r="C50" s="17"/>
      <c r="D50" s="16" t="s">
        <v>19</v>
      </c>
      <c r="E50" s="16"/>
      <c r="F50" s="17"/>
      <c r="G50" s="16"/>
      <c r="H50" s="417" t="s">
        <v>20</v>
      </c>
      <c r="I50" s="418"/>
      <c r="J50" s="419"/>
      <c r="K50" s="17"/>
    </row>
    <row r="51" spans="1:11" x14ac:dyDescent="0.25">
      <c r="A51" s="15"/>
      <c r="B51" s="16"/>
      <c r="C51" s="17"/>
      <c r="D51" s="16"/>
      <c r="E51" s="16"/>
      <c r="F51" s="17"/>
      <c r="G51" s="16"/>
      <c r="H51" s="85"/>
      <c r="I51" s="86"/>
      <c r="J51" s="87"/>
      <c r="K51" s="17"/>
    </row>
    <row r="52" spans="1:11" x14ac:dyDescent="0.25">
      <c r="A52" s="18"/>
      <c r="B52" s="19"/>
      <c r="C52" s="20"/>
      <c r="D52" s="19"/>
      <c r="E52" s="19"/>
      <c r="F52" s="20"/>
      <c r="G52" s="19"/>
      <c r="H52" s="21" t="s">
        <v>21</v>
      </c>
      <c r="I52" s="22" t="s">
        <v>22</v>
      </c>
      <c r="J52" s="23" t="s">
        <v>23</v>
      </c>
      <c r="K52" s="24"/>
    </row>
    <row r="53" spans="1:11" x14ac:dyDescent="0.25">
      <c r="A53" s="25" t="s">
        <v>24</v>
      </c>
      <c r="B53" s="26" t="s">
        <v>25</v>
      </c>
      <c r="C53" s="27" t="s">
        <v>26</v>
      </c>
      <c r="D53" s="28" t="s">
        <v>27</v>
      </c>
      <c r="E53" s="28" t="s">
        <v>28</v>
      </c>
      <c r="F53" s="26" t="s">
        <v>29</v>
      </c>
      <c r="G53" s="28" t="s">
        <v>30</v>
      </c>
      <c r="H53" s="29"/>
      <c r="I53" s="30"/>
      <c r="J53" s="31"/>
      <c r="K53" s="32" t="s">
        <v>31</v>
      </c>
    </row>
    <row r="54" spans="1:11" ht="84" x14ac:dyDescent="0.25">
      <c r="A54" s="49" t="s">
        <v>78</v>
      </c>
      <c r="B54" s="44" t="s">
        <v>79</v>
      </c>
      <c r="C54" s="44" t="s">
        <v>80</v>
      </c>
      <c r="D54" s="44" t="s">
        <v>81</v>
      </c>
      <c r="E54" s="44" t="s">
        <v>82</v>
      </c>
      <c r="F54" s="44" t="s">
        <v>83</v>
      </c>
      <c r="G54" s="51" t="s">
        <v>455</v>
      </c>
      <c r="H54" s="50">
        <v>90000</v>
      </c>
      <c r="I54" s="46"/>
      <c r="J54" s="46"/>
      <c r="K54" s="51" t="s">
        <v>77</v>
      </c>
    </row>
    <row r="55" spans="1:11" ht="73.5" x14ac:dyDescent="0.25">
      <c r="A55" s="49" t="s">
        <v>85</v>
      </c>
      <c r="B55" s="44" t="s">
        <v>86</v>
      </c>
      <c r="C55" s="44" t="s">
        <v>87</v>
      </c>
      <c r="D55" s="44" t="s">
        <v>88</v>
      </c>
      <c r="E55" s="44" t="s">
        <v>89</v>
      </c>
      <c r="F55" s="44" t="s">
        <v>90</v>
      </c>
      <c r="G55" s="44" t="s">
        <v>91</v>
      </c>
      <c r="H55" s="50">
        <v>50000</v>
      </c>
      <c r="I55" s="46"/>
      <c r="J55" s="46"/>
      <c r="K55" s="51" t="s">
        <v>77</v>
      </c>
    </row>
    <row r="56" spans="1:11" ht="73.5" x14ac:dyDescent="0.25">
      <c r="A56" s="88" t="s">
        <v>92</v>
      </c>
      <c r="B56" s="44" t="s">
        <v>93</v>
      </c>
      <c r="C56" s="44" t="s">
        <v>94</v>
      </c>
      <c r="D56" s="44" t="s">
        <v>95</v>
      </c>
      <c r="E56" s="44" t="s">
        <v>96</v>
      </c>
      <c r="F56" s="51" t="s">
        <v>97</v>
      </c>
      <c r="G56" s="89" t="s">
        <v>98</v>
      </c>
      <c r="H56" s="89"/>
      <c r="I56" s="50"/>
      <c r="J56" s="50">
        <v>50000</v>
      </c>
      <c r="K56" s="51" t="s">
        <v>77</v>
      </c>
    </row>
    <row r="57" spans="1:11" ht="73.5" x14ac:dyDescent="0.25">
      <c r="A57" s="88" t="s">
        <v>99</v>
      </c>
      <c r="B57" s="44" t="s">
        <v>100</v>
      </c>
      <c r="C57" s="44" t="s">
        <v>101</v>
      </c>
      <c r="D57" s="44" t="s">
        <v>102</v>
      </c>
      <c r="E57" s="44" t="s">
        <v>103</v>
      </c>
      <c r="F57" s="44" t="s">
        <v>104</v>
      </c>
      <c r="G57" s="51" t="s">
        <v>105</v>
      </c>
      <c r="H57" s="50"/>
      <c r="I57" s="90"/>
      <c r="J57" s="50">
        <v>50000</v>
      </c>
      <c r="K57" s="51" t="s">
        <v>77</v>
      </c>
    </row>
    <row r="58" spans="1:11" ht="94.5" x14ac:dyDescent="0.25">
      <c r="A58" s="49" t="s">
        <v>106</v>
      </c>
      <c r="B58" s="44" t="s">
        <v>107</v>
      </c>
      <c r="C58" s="44" t="s">
        <v>108</v>
      </c>
      <c r="D58" s="44" t="s">
        <v>109</v>
      </c>
      <c r="E58" s="44" t="s">
        <v>110</v>
      </c>
      <c r="F58" s="44" t="s">
        <v>111</v>
      </c>
      <c r="G58" s="51" t="s">
        <v>460</v>
      </c>
      <c r="H58" s="50">
        <v>100000</v>
      </c>
      <c r="I58" s="46"/>
      <c r="J58" s="46"/>
      <c r="K58" s="51" t="s">
        <v>77</v>
      </c>
    </row>
    <row r="59" spans="1:11" x14ac:dyDescent="0.25">
      <c r="A59" s="88"/>
      <c r="B59" s="44"/>
      <c r="C59" s="44"/>
      <c r="D59" s="44"/>
      <c r="E59" s="64">
        <v>3</v>
      </c>
      <c r="F59" s="51"/>
      <c r="G59" s="89"/>
      <c r="H59" s="89">
        <f>SUM(H54:H58)</f>
        <v>240000</v>
      </c>
      <c r="I59" s="50"/>
      <c r="J59" s="50">
        <f>SUM(J54:J58)</f>
        <v>100000</v>
      </c>
      <c r="K59" s="51"/>
    </row>
    <row r="60" spans="1:11" x14ac:dyDescent="0.25">
      <c r="A60" s="91"/>
      <c r="B60" s="34"/>
      <c r="C60" s="34"/>
      <c r="D60" s="34"/>
      <c r="E60" s="67"/>
      <c r="F60" s="67"/>
      <c r="G60" s="92"/>
      <c r="H60" s="92"/>
      <c r="I60" s="66"/>
      <c r="J60" s="66"/>
      <c r="K60" s="67"/>
    </row>
    <row r="61" spans="1:11" x14ac:dyDescent="0.25">
      <c r="A61" s="91"/>
      <c r="B61" s="34"/>
      <c r="C61" s="34"/>
      <c r="D61" s="34"/>
      <c r="E61" s="67"/>
      <c r="F61" s="67"/>
      <c r="G61" s="92"/>
      <c r="H61" s="92"/>
      <c r="I61" s="66"/>
      <c r="J61" s="66"/>
      <c r="K61" s="67"/>
    </row>
    <row r="62" spans="1:11" x14ac:dyDescent="0.25">
      <c r="A62" s="91"/>
      <c r="B62" s="34"/>
      <c r="C62" s="34"/>
      <c r="D62" s="34"/>
      <c r="E62" s="67"/>
      <c r="F62" s="67"/>
      <c r="G62" s="92"/>
      <c r="H62" s="92"/>
      <c r="I62" s="66"/>
      <c r="J62" s="66"/>
      <c r="K62" s="67"/>
    </row>
    <row r="63" spans="1:11" x14ac:dyDescent="0.25">
      <c r="A63" s="91"/>
      <c r="B63" s="34"/>
      <c r="C63" s="34"/>
      <c r="D63" s="34"/>
      <c r="E63" s="67"/>
      <c r="F63" s="67"/>
      <c r="G63" s="92"/>
      <c r="H63" s="92"/>
      <c r="I63" s="66"/>
      <c r="J63" s="66"/>
      <c r="K63" s="67"/>
    </row>
    <row r="64" spans="1:11" x14ac:dyDescent="0.25">
      <c r="A64" s="91"/>
      <c r="B64" s="34"/>
      <c r="C64" s="34"/>
      <c r="D64" s="34"/>
      <c r="E64" s="67"/>
      <c r="F64" s="67"/>
      <c r="G64" s="92"/>
      <c r="H64" s="92"/>
      <c r="I64" s="66"/>
      <c r="J64" s="66"/>
      <c r="K64" s="67"/>
    </row>
    <row r="65" spans="1:11" x14ac:dyDescent="0.25">
      <c r="A65" s="93"/>
      <c r="B65" s="69"/>
      <c r="C65" s="69"/>
      <c r="D65" s="69"/>
      <c r="E65" s="72"/>
      <c r="F65" s="72"/>
      <c r="G65" s="94"/>
      <c r="H65" s="94"/>
      <c r="I65" s="70"/>
      <c r="J65" s="70"/>
      <c r="K65" s="67"/>
    </row>
    <row r="66" spans="1:11" ht="42" x14ac:dyDescent="0.25">
      <c r="A66" s="15" t="s">
        <v>10</v>
      </c>
      <c r="B66" s="16" t="s">
        <v>11</v>
      </c>
      <c r="C66" s="17" t="s">
        <v>12</v>
      </c>
      <c r="D66" s="16" t="s">
        <v>13</v>
      </c>
      <c r="E66" s="16" t="s">
        <v>14</v>
      </c>
      <c r="F66" s="17" t="s">
        <v>15</v>
      </c>
      <c r="G66" s="16" t="s">
        <v>16</v>
      </c>
      <c r="H66" s="414" t="s">
        <v>17</v>
      </c>
      <c r="I66" s="415"/>
      <c r="J66" s="416"/>
      <c r="K66" s="100" t="s">
        <v>18</v>
      </c>
    </row>
    <row r="67" spans="1:11" ht="21" x14ac:dyDescent="0.25">
      <c r="A67" s="15"/>
      <c r="B67" s="16"/>
      <c r="C67" s="17"/>
      <c r="D67" s="16" t="s">
        <v>19</v>
      </c>
      <c r="E67" s="16"/>
      <c r="F67" s="17"/>
      <c r="G67" s="16"/>
      <c r="H67" s="417" t="s">
        <v>20</v>
      </c>
      <c r="I67" s="418"/>
      <c r="J67" s="419"/>
      <c r="K67" s="17"/>
    </row>
    <row r="68" spans="1:11" x14ac:dyDescent="0.25">
      <c r="A68" s="15"/>
      <c r="B68" s="16"/>
      <c r="C68" s="17"/>
      <c r="D68" s="16"/>
      <c r="E68" s="16"/>
      <c r="F68" s="17"/>
      <c r="G68" s="16"/>
      <c r="H68" s="85"/>
      <c r="I68" s="86"/>
      <c r="J68" s="87"/>
      <c r="K68" s="17"/>
    </row>
    <row r="69" spans="1:11" x14ac:dyDescent="0.25">
      <c r="A69" s="18"/>
      <c r="B69" s="19"/>
      <c r="C69" s="20"/>
      <c r="D69" s="19"/>
      <c r="E69" s="19"/>
      <c r="F69" s="20"/>
      <c r="G69" s="19"/>
      <c r="H69" s="21" t="s">
        <v>21</v>
      </c>
      <c r="I69" s="22" t="s">
        <v>22</v>
      </c>
      <c r="J69" s="23" t="s">
        <v>23</v>
      </c>
      <c r="K69" s="24"/>
    </row>
    <row r="70" spans="1:11" x14ac:dyDescent="0.25">
      <c r="A70" s="25" t="s">
        <v>24</v>
      </c>
      <c r="B70" s="26" t="s">
        <v>25</v>
      </c>
      <c r="C70" s="27" t="s">
        <v>26</v>
      </c>
      <c r="D70" s="28" t="s">
        <v>27</v>
      </c>
      <c r="E70" s="28" t="s">
        <v>28</v>
      </c>
      <c r="F70" s="26" t="s">
        <v>29</v>
      </c>
      <c r="G70" s="28" t="s">
        <v>30</v>
      </c>
      <c r="H70" s="29"/>
      <c r="I70" s="30"/>
      <c r="J70" s="31"/>
      <c r="K70" s="32" t="s">
        <v>31</v>
      </c>
    </row>
    <row r="71" spans="1:11" x14ac:dyDescent="0.25">
      <c r="A71" s="48" t="s">
        <v>55</v>
      </c>
      <c r="B71" s="44"/>
      <c r="C71" s="44"/>
      <c r="D71" s="44"/>
      <c r="E71" s="44"/>
      <c r="F71" s="44"/>
      <c r="G71" s="51"/>
      <c r="H71" s="50"/>
      <c r="I71" s="46"/>
      <c r="J71" s="46"/>
      <c r="K71" s="51"/>
    </row>
    <row r="72" spans="1:11" ht="115.5" x14ac:dyDescent="0.25">
      <c r="A72" s="49" t="s">
        <v>483</v>
      </c>
      <c r="B72" s="44" t="s">
        <v>114</v>
      </c>
      <c r="C72" s="44" t="s">
        <v>115</v>
      </c>
      <c r="D72" s="44" t="s">
        <v>116</v>
      </c>
      <c r="E72" s="51" t="s">
        <v>117</v>
      </c>
      <c r="F72" s="44" t="s">
        <v>111</v>
      </c>
      <c r="G72" s="51" t="s">
        <v>118</v>
      </c>
      <c r="H72" s="50">
        <v>80000</v>
      </c>
      <c r="I72" s="50"/>
      <c r="J72" s="46"/>
      <c r="K72" s="51" t="s">
        <v>77</v>
      </c>
    </row>
    <row r="73" spans="1:11" ht="73.5" x14ac:dyDescent="0.25">
      <c r="A73" s="88" t="s">
        <v>119</v>
      </c>
      <c r="B73" s="44" t="s">
        <v>120</v>
      </c>
      <c r="C73" s="44" t="s">
        <v>121</v>
      </c>
      <c r="D73" s="44" t="s">
        <v>122</v>
      </c>
      <c r="E73" s="44" t="s">
        <v>123</v>
      </c>
      <c r="F73" s="44" t="s">
        <v>124</v>
      </c>
      <c r="G73" s="51" t="s">
        <v>125</v>
      </c>
      <c r="H73" s="50">
        <v>15000</v>
      </c>
      <c r="I73" s="50"/>
      <c r="J73" s="46"/>
      <c r="K73" s="51" t="s">
        <v>77</v>
      </c>
    </row>
    <row r="74" spans="1:11" x14ac:dyDescent="0.25">
      <c r="A74" s="96" t="s">
        <v>126</v>
      </c>
      <c r="B74" s="44"/>
      <c r="C74" s="45"/>
      <c r="D74" s="45"/>
      <c r="E74" s="44"/>
      <c r="F74" s="45"/>
      <c r="G74" s="44"/>
      <c r="H74" s="46"/>
      <c r="I74" s="46"/>
      <c r="J74" s="46"/>
      <c r="K74" s="47"/>
    </row>
    <row r="75" spans="1:11" x14ac:dyDescent="0.25">
      <c r="A75" s="97" t="s">
        <v>33</v>
      </c>
      <c r="B75" s="44"/>
      <c r="C75" s="45"/>
      <c r="D75" s="45"/>
      <c r="E75" s="44"/>
      <c r="F75" s="45"/>
      <c r="G75" s="44"/>
      <c r="H75" s="46"/>
      <c r="I75" s="46"/>
      <c r="J75" s="46"/>
      <c r="K75" s="47"/>
    </row>
    <row r="76" spans="1:11" ht="147" x14ac:dyDescent="0.25">
      <c r="A76" s="49" t="s">
        <v>127</v>
      </c>
      <c r="B76" s="44" t="s">
        <v>128</v>
      </c>
      <c r="C76" s="44" t="s">
        <v>129</v>
      </c>
      <c r="D76" s="44" t="s">
        <v>130</v>
      </c>
      <c r="E76" s="44" t="s">
        <v>131</v>
      </c>
      <c r="F76" s="44" t="s">
        <v>132</v>
      </c>
      <c r="G76" s="51" t="s">
        <v>133</v>
      </c>
      <c r="H76" s="50">
        <v>350000</v>
      </c>
      <c r="I76" s="46"/>
      <c r="J76" s="50">
        <v>500000</v>
      </c>
      <c r="K76" s="51" t="s">
        <v>134</v>
      </c>
    </row>
    <row r="77" spans="1:11" ht="21" x14ac:dyDescent="0.25">
      <c r="A77" s="49"/>
      <c r="B77" s="44"/>
      <c r="C77" s="44"/>
      <c r="D77" s="44"/>
      <c r="E77" s="44" t="s">
        <v>135</v>
      </c>
      <c r="F77" s="44" t="s">
        <v>75</v>
      </c>
      <c r="G77" s="51" t="s">
        <v>136</v>
      </c>
      <c r="H77" s="50"/>
      <c r="I77" s="46"/>
      <c r="J77" s="50"/>
      <c r="K77" s="51"/>
    </row>
    <row r="78" spans="1:11" x14ac:dyDescent="0.25">
      <c r="A78" s="98"/>
      <c r="B78" s="44"/>
      <c r="C78" s="44"/>
      <c r="D78" s="44"/>
      <c r="E78" s="64">
        <v>4</v>
      </c>
      <c r="F78" s="44"/>
      <c r="G78" s="51"/>
      <c r="H78" s="50">
        <f>SUM(H72:H77)</f>
        <v>445000</v>
      </c>
      <c r="I78" s="50"/>
      <c r="J78" s="46">
        <f>SUM(J72:J77)</f>
        <v>500000</v>
      </c>
      <c r="K78" s="51"/>
    </row>
    <row r="79" spans="1:11" x14ac:dyDescent="0.25">
      <c r="A79" s="81"/>
      <c r="B79" s="34"/>
      <c r="C79" s="34"/>
      <c r="D79" s="34"/>
      <c r="E79" s="34"/>
      <c r="F79" s="34"/>
      <c r="G79" s="67"/>
      <c r="H79" s="66"/>
      <c r="I79" s="66"/>
      <c r="J79" s="36"/>
      <c r="K79" s="67"/>
    </row>
    <row r="80" spans="1:11" x14ac:dyDescent="0.25">
      <c r="A80" s="81"/>
      <c r="B80" s="34"/>
      <c r="C80" s="34"/>
      <c r="D80" s="34"/>
      <c r="E80" s="34"/>
      <c r="F80" s="34"/>
      <c r="G80" s="67"/>
      <c r="H80" s="66"/>
      <c r="I80" s="66"/>
      <c r="J80" s="36"/>
      <c r="K80" s="67"/>
    </row>
    <row r="81" spans="1:11" x14ac:dyDescent="0.25">
      <c r="A81" s="81"/>
      <c r="B81" s="34"/>
      <c r="C81" s="34"/>
      <c r="D81" s="34"/>
      <c r="E81" s="34"/>
      <c r="F81" s="34"/>
      <c r="G81" s="67"/>
      <c r="H81" s="66"/>
      <c r="I81" s="66"/>
      <c r="J81" s="36"/>
      <c r="K81" s="67"/>
    </row>
    <row r="82" spans="1:11" x14ac:dyDescent="0.25">
      <c r="A82" s="81"/>
      <c r="B82" s="34"/>
      <c r="C82" s="34"/>
      <c r="D82" s="34"/>
      <c r="E82" s="34"/>
      <c r="F82" s="34"/>
      <c r="G82" s="67"/>
      <c r="H82" s="66"/>
      <c r="I82" s="66"/>
      <c r="J82" s="36"/>
      <c r="K82" s="67"/>
    </row>
    <row r="83" spans="1:11" x14ac:dyDescent="0.25">
      <c r="A83" s="82"/>
      <c r="B83" s="69"/>
      <c r="C83" s="69"/>
      <c r="D83" s="69"/>
      <c r="E83" s="69"/>
      <c r="F83" s="69"/>
      <c r="G83" s="72"/>
      <c r="H83" s="70"/>
      <c r="I83" s="70"/>
      <c r="J83" s="71"/>
      <c r="K83" s="72"/>
    </row>
    <row r="84" spans="1:11" ht="42" x14ac:dyDescent="0.25">
      <c r="A84" s="99" t="s">
        <v>10</v>
      </c>
      <c r="B84" s="100" t="s">
        <v>11</v>
      </c>
      <c r="C84" s="100" t="s">
        <v>12</v>
      </c>
      <c r="D84" s="100" t="s">
        <v>13</v>
      </c>
      <c r="E84" s="100" t="s">
        <v>14</v>
      </c>
      <c r="F84" s="100" t="s">
        <v>15</v>
      </c>
      <c r="G84" s="100" t="s">
        <v>16</v>
      </c>
      <c r="H84" s="420" t="s">
        <v>17</v>
      </c>
      <c r="I84" s="421"/>
      <c r="J84" s="422"/>
      <c r="K84" s="100" t="s">
        <v>18</v>
      </c>
    </row>
    <row r="85" spans="1:11" ht="21" x14ac:dyDescent="0.25">
      <c r="A85" s="101"/>
      <c r="B85" s="17"/>
      <c r="C85" s="17"/>
      <c r="D85" s="17" t="s">
        <v>19</v>
      </c>
      <c r="E85" s="17"/>
      <c r="F85" s="17"/>
      <c r="G85" s="17"/>
      <c r="H85" s="417" t="s">
        <v>20</v>
      </c>
      <c r="I85" s="418"/>
      <c r="J85" s="419"/>
      <c r="K85" s="17"/>
    </row>
    <row r="86" spans="1:11" x14ac:dyDescent="0.25">
      <c r="A86" s="101"/>
      <c r="B86" s="17"/>
      <c r="C86" s="17"/>
      <c r="D86" s="17"/>
      <c r="E86" s="17"/>
      <c r="F86" s="17"/>
      <c r="G86" s="17"/>
      <c r="H86" s="102"/>
      <c r="I86" s="86"/>
      <c r="J86" s="87"/>
      <c r="K86" s="17"/>
    </row>
    <row r="87" spans="1:11" x14ac:dyDescent="0.25">
      <c r="A87" s="103"/>
      <c r="B87" s="20"/>
      <c r="C87" s="20"/>
      <c r="D87" s="20"/>
      <c r="E87" s="20"/>
      <c r="F87" s="20"/>
      <c r="G87" s="20"/>
      <c r="H87" s="22" t="s">
        <v>21</v>
      </c>
      <c r="I87" s="22" t="s">
        <v>22</v>
      </c>
      <c r="J87" s="23" t="s">
        <v>23</v>
      </c>
      <c r="K87" s="24"/>
    </row>
    <row r="88" spans="1:11" x14ac:dyDescent="0.25">
      <c r="A88" s="104" t="s">
        <v>24</v>
      </c>
      <c r="B88" s="26" t="s">
        <v>25</v>
      </c>
      <c r="C88" s="26" t="s">
        <v>26</v>
      </c>
      <c r="D88" s="26" t="s">
        <v>27</v>
      </c>
      <c r="E88" s="26" t="s">
        <v>28</v>
      </c>
      <c r="F88" s="26" t="s">
        <v>29</v>
      </c>
      <c r="G88" s="26" t="s">
        <v>30</v>
      </c>
      <c r="H88" s="30"/>
      <c r="I88" s="30"/>
      <c r="J88" s="31"/>
      <c r="K88" s="32" t="s">
        <v>31</v>
      </c>
    </row>
    <row r="89" spans="1:11" ht="73.5" x14ac:dyDescent="0.25">
      <c r="A89" s="88" t="s">
        <v>137</v>
      </c>
      <c r="B89" s="44" t="s">
        <v>120</v>
      </c>
      <c r="C89" s="44" t="s">
        <v>121</v>
      </c>
      <c r="D89" s="44" t="s">
        <v>122</v>
      </c>
      <c r="E89" s="44" t="s">
        <v>123</v>
      </c>
      <c r="F89" s="44" t="s">
        <v>124</v>
      </c>
      <c r="G89" s="51" t="s">
        <v>125</v>
      </c>
      <c r="H89" s="50">
        <v>15000</v>
      </c>
      <c r="I89" s="50"/>
      <c r="J89" s="46"/>
      <c r="K89" s="51" t="s">
        <v>77</v>
      </c>
    </row>
    <row r="90" spans="1:11" x14ac:dyDescent="0.25">
      <c r="A90" s="96" t="s">
        <v>126</v>
      </c>
      <c r="B90" s="44"/>
      <c r="C90" s="45"/>
      <c r="D90" s="45"/>
      <c r="E90" s="44"/>
      <c r="F90" s="45"/>
      <c r="G90" s="44"/>
      <c r="H90" s="46"/>
      <c r="I90" s="46"/>
      <c r="J90" s="46"/>
      <c r="K90" s="47"/>
    </row>
    <row r="91" spans="1:11" x14ac:dyDescent="0.25">
      <c r="A91" s="97" t="s">
        <v>33</v>
      </c>
      <c r="B91" s="44"/>
      <c r="C91" s="45"/>
      <c r="D91" s="45"/>
      <c r="E91" s="44"/>
      <c r="F91" s="45"/>
      <c r="G91" s="44"/>
      <c r="H91" s="46"/>
      <c r="I91" s="46"/>
      <c r="J91" s="46"/>
      <c r="K91" s="47"/>
    </row>
    <row r="92" spans="1:11" ht="147" x14ac:dyDescent="0.25">
      <c r="A92" s="49" t="s">
        <v>127</v>
      </c>
      <c r="B92" s="44" t="s">
        <v>128</v>
      </c>
      <c r="C92" s="44" t="s">
        <v>129</v>
      </c>
      <c r="D92" s="44" t="s">
        <v>130</v>
      </c>
      <c r="E92" s="44" t="s">
        <v>131</v>
      </c>
      <c r="F92" s="44" t="s">
        <v>132</v>
      </c>
      <c r="G92" s="51" t="s">
        <v>133</v>
      </c>
      <c r="H92" s="50">
        <v>350000</v>
      </c>
      <c r="I92" s="46"/>
      <c r="J92" s="50">
        <v>500000</v>
      </c>
      <c r="K92" s="51" t="s">
        <v>134</v>
      </c>
    </row>
    <row r="93" spans="1:11" ht="73.5" x14ac:dyDescent="0.25">
      <c r="A93" s="88" t="s">
        <v>138</v>
      </c>
      <c r="B93" s="44" t="s">
        <v>139</v>
      </c>
      <c r="C93" s="44" t="s">
        <v>140</v>
      </c>
      <c r="D93" s="44" t="s">
        <v>141</v>
      </c>
      <c r="E93" s="44" t="s">
        <v>142</v>
      </c>
      <c r="F93" s="44" t="s">
        <v>143</v>
      </c>
      <c r="G93" s="51" t="s">
        <v>144</v>
      </c>
      <c r="H93" s="50">
        <v>10000</v>
      </c>
      <c r="I93" s="46"/>
      <c r="J93" s="46"/>
      <c r="K93" s="51" t="s">
        <v>145</v>
      </c>
    </row>
    <row r="94" spans="1:11" ht="73.5" x14ac:dyDescent="0.25">
      <c r="A94" s="88" t="s">
        <v>146</v>
      </c>
      <c r="B94" s="44" t="s">
        <v>147</v>
      </c>
      <c r="C94" s="44" t="s">
        <v>148</v>
      </c>
      <c r="D94" s="44" t="s">
        <v>149</v>
      </c>
      <c r="E94" s="44" t="s">
        <v>150</v>
      </c>
      <c r="F94" s="44" t="s">
        <v>151</v>
      </c>
      <c r="G94" s="51" t="s">
        <v>152</v>
      </c>
      <c r="H94" s="50">
        <v>50000</v>
      </c>
      <c r="I94" s="46"/>
      <c r="J94" s="46"/>
      <c r="K94" s="51" t="s">
        <v>153</v>
      </c>
    </row>
    <row r="95" spans="1:11" x14ac:dyDescent="0.25">
      <c r="A95" s="49"/>
      <c r="B95" s="44"/>
      <c r="C95" s="44"/>
      <c r="D95" s="44"/>
      <c r="E95" s="64">
        <v>5</v>
      </c>
      <c r="F95" s="44"/>
      <c r="G95" s="51"/>
      <c r="H95" s="50">
        <f>SUM(H89:H94)</f>
        <v>425000</v>
      </c>
      <c r="I95" s="46"/>
      <c r="J95" s="50">
        <f>SUM(J89:J94)</f>
        <v>500000</v>
      </c>
      <c r="K95" s="51"/>
    </row>
    <row r="96" spans="1:11" x14ac:dyDescent="0.25">
      <c r="A96" s="33"/>
      <c r="B96" s="34"/>
      <c r="C96" s="34"/>
      <c r="D96" s="34"/>
      <c r="E96" s="34"/>
      <c r="F96" s="34"/>
      <c r="G96" s="67"/>
      <c r="H96" s="66"/>
      <c r="I96" s="36"/>
      <c r="J96" s="66"/>
      <c r="K96" s="67"/>
    </row>
    <row r="97" spans="1:11" x14ac:dyDescent="0.25">
      <c r="A97" s="33"/>
      <c r="B97" s="34"/>
      <c r="C97" s="34"/>
      <c r="D97" s="34"/>
      <c r="E97" s="34"/>
      <c r="F97" s="34"/>
      <c r="G97" s="67"/>
      <c r="H97" s="66"/>
      <c r="I97" s="36"/>
      <c r="J97" s="66"/>
      <c r="K97" s="67"/>
    </row>
    <row r="98" spans="1:11" x14ac:dyDescent="0.25">
      <c r="A98" s="33"/>
      <c r="B98" s="34"/>
      <c r="C98" s="34"/>
      <c r="D98" s="34"/>
      <c r="E98" s="34"/>
      <c r="F98" s="34"/>
      <c r="G98" s="67"/>
      <c r="H98" s="66"/>
      <c r="I98" s="36"/>
      <c r="J98" s="66"/>
      <c r="K98" s="67"/>
    </row>
    <row r="99" spans="1:11" x14ac:dyDescent="0.25">
      <c r="A99" s="105"/>
      <c r="B99" s="69"/>
      <c r="C99" s="69"/>
      <c r="D99" s="69"/>
      <c r="E99" s="69"/>
      <c r="F99" s="69"/>
      <c r="G99" s="72"/>
      <c r="H99" s="70"/>
      <c r="I99" s="71"/>
      <c r="J99" s="70"/>
      <c r="K99" s="72"/>
    </row>
    <row r="100" spans="1:11" ht="42" x14ac:dyDescent="0.25">
      <c r="A100" s="15" t="s">
        <v>10</v>
      </c>
      <c r="B100" s="16" t="s">
        <v>11</v>
      </c>
      <c r="C100" s="17" t="s">
        <v>12</v>
      </c>
      <c r="D100" s="16" t="s">
        <v>13</v>
      </c>
      <c r="E100" s="16" t="s">
        <v>14</v>
      </c>
      <c r="F100" s="17" t="s">
        <v>15</v>
      </c>
      <c r="G100" s="16" t="s">
        <v>16</v>
      </c>
      <c r="H100" s="414" t="s">
        <v>17</v>
      </c>
      <c r="I100" s="415"/>
      <c r="J100" s="416"/>
      <c r="K100" s="17" t="s">
        <v>18</v>
      </c>
    </row>
    <row r="101" spans="1:11" ht="21" x14ac:dyDescent="0.25">
      <c r="A101" s="15"/>
      <c r="B101" s="16"/>
      <c r="C101" s="17"/>
      <c r="D101" s="16" t="s">
        <v>19</v>
      </c>
      <c r="E101" s="16"/>
      <c r="F101" s="17"/>
      <c r="G101" s="16"/>
      <c r="H101" s="417" t="s">
        <v>20</v>
      </c>
      <c r="I101" s="418"/>
      <c r="J101" s="419"/>
      <c r="K101" s="17"/>
    </row>
    <row r="102" spans="1:11" x14ac:dyDescent="0.25">
      <c r="A102" s="15"/>
      <c r="B102" s="16"/>
      <c r="C102" s="17"/>
      <c r="D102" s="16"/>
      <c r="E102" s="16"/>
      <c r="F102" s="17"/>
      <c r="G102" s="16"/>
      <c r="H102" s="85"/>
      <c r="I102" s="86"/>
      <c r="J102" s="87"/>
      <c r="K102" s="17"/>
    </row>
    <row r="103" spans="1:11" x14ac:dyDescent="0.25">
      <c r="A103" s="18"/>
      <c r="B103" s="19"/>
      <c r="C103" s="20"/>
      <c r="D103" s="19"/>
      <c r="E103" s="19"/>
      <c r="F103" s="20"/>
      <c r="G103" s="19"/>
      <c r="H103" s="21" t="s">
        <v>21</v>
      </c>
      <c r="I103" s="22" t="s">
        <v>22</v>
      </c>
      <c r="J103" s="23" t="s">
        <v>23</v>
      </c>
      <c r="K103" s="24"/>
    </row>
    <row r="104" spans="1:11" x14ac:dyDescent="0.25">
      <c r="A104" s="25" t="s">
        <v>24</v>
      </c>
      <c r="B104" s="26" t="s">
        <v>25</v>
      </c>
      <c r="C104" s="27" t="s">
        <v>26</v>
      </c>
      <c r="D104" s="28" t="s">
        <v>27</v>
      </c>
      <c r="E104" s="28" t="s">
        <v>28</v>
      </c>
      <c r="F104" s="26" t="s">
        <v>29</v>
      </c>
      <c r="G104" s="28" t="s">
        <v>30</v>
      </c>
      <c r="H104" s="29"/>
      <c r="I104" s="30"/>
      <c r="J104" s="31"/>
      <c r="K104" s="32" t="s">
        <v>31</v>
      </c>
    </row>
    <row r="105" spans="1:11" ht="94.5" x14ac:dyDescent="0.25">
      <c r="A105" s="44" t="s">
        <v>154</v>
      </c>
      <c r="B105" s="44" t="s">
        <v>155</v>
      </c>
      <c r="C105" s="44" t="s">
        <v>156</v>
      </c>
      <c r="D105" s="44" t="s">
        <v>157</v>
      </c>
      <c r="E105" s="44" t="s">
        <v>158</v>
      </c>
      <c r="F105" s="44" t="s">
        <v>159</v>
      </c>
      <c r="G105" s="51" t="s">
        <v>461</v>
      </c>
      <c r="H105" s="50">
        <v>50000</v>
      </c>
      <c r="I105" s="46"/>
      <c r="J105" s="50"/>
      <c r="K105" s="51" t="s">
        <v>161</v>
      </c>
    </row>
    <row r="106" spans="1:11" ht="63" x14ac:dyDescent="0.25">
      <c r="A106" s="44" t="s">
        <v>474</v>
      </c>
      <c r="B106" s="44" t="s">
        <v>475</v>
      </c>
      <c r="C106" s="44" t="s">
        <v>476</v>
      </c>
      <c r="D106" s="44" t="s">
        <v>477</v>
      </c>
      <c r="E106" s="44" t="s">
        <v>478</v>
      </c>
      <c r="F106" s="44" t="s">
        <v>479</v>
      </c>
      <c r="G106" s="51" t="s">
        <v>480</v>
      </c>
      <c r="H106" s="50">
        <v>50000</v>
      </c>
      <c r="I106" s="46"/>
      <c r="J106" s="50"/>
      <c r="K106" s="51" t="s">
        <v>481</v>
      </c>
    </row>
    <row r="107" spans="1:11" ht="21" x14ac:dyDescent="0.25">
      <c r="A107" s="106" t="s">
        <v>162</v>
      </c>
      <c r="B107" s="44"/>
      <c r="C107" s="44"/>
      <c r="D107" s="44"/>
      <c r="E107" s="44"/>
      <c r="F107" s="44"/>
      <c r="G107" s="51"/>
      <c r="H107" s="50"/>
      <c r="I107" s="46"/>
      <c r="J107" s="46"/>
      <c r="K107" s="51"/>
    </row>
    <row r="108" spans="1:11" x14ac:dyDescent="0.25">
      <c r="A108" s="48" t="s">
        <v>55</v>
      </c>
      <c r="B108" s="44"/>
      <c r="C108" s="45"/>
      <c r="D108" s="45"/>
      <c r="E108" s="44"/>
      <c r="F108" s="45"/>
      <c r="G108" s="44"/>
      <c r="H108" s="46"/>
      <c r="I108" s="46"/>
      <c r="J108" s="46"/>
      <c r="K108" s="47"/>
    </row>
    <row r="109" spans="1:11" ht="115.5" x14ac:dyDescent="0.25">
      <c r="A109" s="49" t="s">
        <v>163</v>
      </c>
      <c r="B109" s="44" t="s">
        <v>164</v>
      </c>
      <c r="C109" s="44" t="s">
        <v>165</v>
      </c>
      <c r="D109" s="79" t="s">
        <v>166</v>
      </c>
      <c r="E109" s="44" t="s">
        <v>167</v>
      </c>
      <c r="F109" s="44" t="s">
        <v>168</v>
      </c>
      <c r="G109" s="44" t="s">
        <v>169</v>
      </c>
      <c r="H109" s="50">
        <v>25000</v>
      </c>
      <c r="I109" s="46"/>
      <c r="J109" s="46"/>
      <c r="K109" s="51" t="s">
        <v>170</v>
      </c>
    </row>
    <row r="110" spans="1:11" ht="52.5" x14ac:dyDescent="0.25">
      <c r="A110" s="52"/>
      <c r="B110" s="53"/>
      <c r="C110" s="107"/>
      <c r="D110" s="107"/>
      <c r="E110" s="53" t="s">
        <v>171</v>
      </c>
      <c r="F110" s="53" t="s">
        <v>172</v>
      </c>
      <c r="G110" s="53" t="s">
        <v>173</v>
      </c>
      <c r="H110" s="276">
        <v>500000</v>
      </c>
      <c r="I110" s="55"/>
      <c r="J110" s="55"/>
      <c r="K110" s="108"/>
    </row>
    <row r="111" spans="1:11" ht="63" x14ac:dyDescent="0.25">
      <c r="A111" s="49"/>
      <c r="B111" s="44"/>
      <c r="C111" s="45"/>
      <c r="D111" s="45"/>
      <c r="E111" s="79" t="s">
        <v>462</v>
      </c>
      <c r="F111" s="44" t="s">
        <v>463</v>
      </c>
      <c r="G111" s="44" t="s">
        <v>464</v>
      </c>
      <c r="H111" s="109">
        <v>20000</v>
      </c>
      <c r="I111" s="109">
        <v>20000</v>
      </c>
      <c r="J111" s="109"/>
      <c r="K111" s="47"/>
    </row>
    <row r="112" spans="1:11" x14ac:dyDescent="0.25">
      <c r="A112" s="49"/>
      <c r="B112" s="44"/>
      <c r="C112" s="45"/>
      <c r="D112" s="45"/>
      <c r="E112" s="64">
        <v>6</v>
      </c>
      <c r="F112" s="44"/>
      <c r="G112" s="44"/>
      <c r="H112" s="46">
        <f>SUM(H105:H111)</f>
        <v>645000</v>
      </c>
      <c r="I112" s="46">
        <f>SUM(I105:I111)</f>
        <v>20000</v>
      </c>
      <c r="J112" s="46">
        <f>SUM(J105:J111)</f>
        <v>0</v>
      </c>
      <c r="K112" s="47"/>
    </row>
    <row r="113" spans="1:11" x14ac:dyDescent="0.25">
      <c r="A113" s="33"/>
      <c r="B113" s="34"/>
      <c r="C113" s="35"/>
      <c r="D113" s="35"/>
      <c r="E113" s="34"/>
      <c r="F113" s="34"/>
      <c r="G113" s="34"/>
      <c r="H113" s="36"/>
      <c r="I113" s="36"/>
      <c r="J113" s="36"/>
      <c r="K113" s="37"/>
    </row>
    <row r="114" spans="1:11" x14ac:dyDescent="0.25">
      <c r="A114" s="33"/>
      <c r="B114" s="34"/>
      <c r="C114" s="35"/>
      <c r="D114" s="35"/>
      <c r="E114" s="34"/>
      <c r="F114" s="34"/>
      <c r="G114" s="34"/>
      <c r="H114" s="36"/>
      <c r="I114" s="36"/>
      <c r="J114" s="36"/>
      <c r="K114" s="37"/>
    </row>
    <row r="115" spans="1:11" x14ac:dyDescent="0.25">
      <c r="A115" s="33"/>
      <c r="B115" s="34"/>
      <c r="C115" s="35"/>
      <c r="D115" s="35"/>
      <c r="E115" s="34"/>
      <c r="F115" s="34"/>
      <c r="G115" s="34"/>
      <c r="H115" s="36"/>
      <c r="I115" s="36"/>
      <c r="J115" s="36"/>
      <c r="K115" s="37"/>
    </row>
    <row r="116" spans="1:11" x14ac:dyDescent="0.25">
      <c r="A116" s="105"/>
      <c r="B116" s="69"/>
      <c r="C116" s="13"/>
      <c r="D116" s="13"/>
      <c r="E116" s="72"/>
      <c r="F116" s="69"/>
      <c r="G116" s="69"/>
      <c r="H116" s="71"/>
      <c r="I116" s="71"/>
      <c r="J116" s="71"/>
      <c r="K116" s="14"/>
    </row>
    <row r="117" spans="1:11" ht="42" x14ac:dyDescent="0.25">
      <c r="A117" s="15" t="s">
        <v>10</v>
      </c>
      <c r="B117" s="16" t="s">
        <v>11</v>
      </c>
      <c r="C117" s="17" t="s">
        <v>12</v>
      </c>
      <c r="D117" s="16" t="s">
        <v>13</v>
      </c>
      <c r="E117" s="16" t="s">
        <v>14</v>
      </c>
      <c r="F117" s="17" t="s">
        <v>15</v>
      </c>
      <c r="G117" s="16" t="s">
        <v>16</v>
      </c>
      <c r="H117" s="414" t="s">
        <v>17</v>
      </c>
      <c r="I117" s="415"/>
      <c r="J117" s="416"/>
      <c r="K117" s="17" t="s">
        <v>18</v>
      </c>
    </row>
    <row r="118" spans="1:11" ht="21" x14ac:dyDescent="0.25">
      <c r="A118" s="15"/>
      <c r="B118" s="16"/>
      <c r="C118" s="17"/>
      <c r="D118" s="16" t="s">
        <v>19</v>
      </c>
      <c r="E118" s="16"/>
      <c r="F118" s="17"/>
      <c r="G118" s="16"/>
      <c r="H118" s="417" t="s">
        <v>20</v>
      </c>
      <c r="I118" s="418"/>
      <c r="J118" s="419"/>
      <c r="K118" s="17"/>
    </row>
    <row r="119" spans="1:11" x14ac:dyDescent="0.25">
      <c r="A119" s="15"/>
      <c r="B119" s="16"/>
      <c r="C119" s="17"/>
      <c r="D119" s="16"/>
      <c r="E119" s="16"/>
      <c r="F119" s="17"/>
      <c r="G119" s="16"/>
      <c r="H119" s="85"/>
      <c r="I119" s="86"/>
      <c r="J119" s="87"/>
      <c r="K119" s="17"/>
    </row>
    <row r="120" spans="1:11" x14ac:dyDescent="0.25">
      <c r="A120" s="18"/>
      <c r="B120" s="19"/>
      <c r="C120" s="20"/>
      <c r="D120" s="19"/>
      <c r="E120" s="19"/>
      <c r="F120" s="20"/>
      <c r="G120" s="19"/>
      <c r="H120" s="21" t="s">
        <v>21</v>
      </c>
      <c r="I120" s="22" t="s">
        <v>22</v>
      </c>
      <c r="J120" s="23" t="s">
        <v>23</v>
      </c>
      <c r="K120" s="24"/>
    </row>
    <row r="121" spans="1:11" x14ac:dyDescent="0.25">
      <c r="A121" s="25" t="s">
        <v>24</v>
      </c>
      <c r="B121" s="26" t="s">
        <v>25</v>
      </c>
      <c r="C121" s="27" t="s">
        <v>26</v>
      </c>
      <c r="D121" s="28" t="s">
        <v>27</v>
      </c>
      <c r="E121" s="28" t="s">
        <v>28</v>
      </c>
      <c r="F121" s="26" t="s">
        <v>29</v>
      </c>
      <c r="G121" s="28" t="s">
        <v>30</v>
      </c>
      <c r="H121" s="29"/>
      <c r="I121" s="30"/>
      <c r="J121" s="31"/>
      <c r="K121" s="32" t="s">
        <v>31</v>
      </c>
    </row>
    <row r="122" spans="1:11" ht="63" x14ac:dyDescent="0.25">
      <c r="A122" s="49"/>
      <c r="B122" s="44"/>
      <c r="C122" s="45"/>
      <c r="D122" s="45"/>
      <c r="E122" s="79" t="s">
        <v>465</v>
      </c>
      <c r="F122" s="44" t="s">
        <v>463</v>
      </c>
      <c r="G122" s="44" t="s">
        <v>464</v>
      </c>
      <c r="H122" s="109">
        <v>10000</v>
      </c>
      <c r="I122" s="109">
        <v>20000</v>
      </c>
      <c r="J122" s="109"/>
      <c r="K122" s="47"/>
    </row>
    <row r="123" spans="1:11" x14ac:dyDescent="0.25">
      <c r="A123" s="43" t="s">
        <v>177</v>
      </c>
      <c r="B123" s="44"/>
      <c r="C123" s="45"/>
      <c r="D123" s="45"/>
      <c r="E123" s="44"/>
      <c r="F123" s="45"/>
      <c r="G123" s="44"/>
      <c r="H123" s="46"/>
      <c r="I123" s="46"/>
      <c r="J123" s="46"/>
      <c r="K123" s="47"/>
    </row>
    <row r="124" spans="1:11" x14ac:dyDescent="0.25">
      <c r="A124" s="48" t="s">
        <v>178</v>
      </c>
      <c r="B124" s="44"/>
      <c r="C124" s="45"/>
      <c r="D124" s="45"/>
      <c r="E124" s="44"/>
      <c r="F124" s="45"/>
      <c r="G124" s="44"/>
      <c r="H124" s="46"/>
      <c r="I124" s="46"/>
      <c r="J124" s="46"/>
      <c r="K124" s="47"/>
    </row>
    <row r="125" spans="1:11" ht="147" x14ac:dyDescent="0.25">
      <c r="A125" s="49" t="s">
        <v>179</v>
      </c>
      <c r="B125" s="44" t="s">
        <v>180</v>
      </c>
      <c r="C125" s="44" t="s">
        <v>181</v>
      </c>
      <c r="D125" s="44" t="s">
        <v>182</v>
      </c>
      <c r="E125" s="44" t="s">
        <v>183</v>
      </c>
      <c r="F125" s="44" t="s">
        <v>184</v>
      </c>
      <c r="G125" s="44" t="s">
        <v>185</v>
      </c>
      <c r="H125" s="50">
        <v>650000</v>
      </c>
      <c r="I125" s="46"/>
      <c r="J125" s="46"/>
      <c r="K125" s="51" t="s">
        <v>170</v>
      </c>
    </row>
    <row r="126" spans="1:11" ht="21" x14ac:dyDescent="0.25">
      <c r="A126" s="43" t="s">
        <v>186</v>
      </c>
      <c r="B126" s="44"/>
      <c r="C126" s="44"/>
      <c r="D126" s="44"/>
      <c r="E126" s="44"/>
      <c r="F126" s="44"/>
      <c r="G126" s="44"/>
      <c r="H126" s="50"/>
      <c r="I126" s="46"/>
      <c r="J126" s="46"/>
      <c r="K126" s="51"/>
    </row>
    <row r="127" spans="1:11" x14ac:dyDescent="0.25">
      <c r="A127" s="48" t="s">
        <v>55</v>
      </c>
      <c r="B127" s="274"/>
      <c r="C127" s="44"/>
      <c r="D127" s="44"/>
      <c r="E127" s="44"/>
      <c r="F127" s="44"/>
      <c r="G127" s="44"/>
      <c r="H127" s="50"/>
      <c r="I127" s="46"/>
      <c r="J127" s="46"/>
      <c r="K127" s="51"/>
    </row>
    <row r="128" spans="1:11" ht="42" x14ac:dyDescent="0.25">
      <c r="A128" s="49" t="s">
        <v>466</v>
      </c>
      <c r="B128" s="44" t="s">
        <v>467</v>
      </c>
      <c r="C128" s="44" t="s">
        <v>468</v>
      </c>
      <c r="D128" s="44" t="s">
        <v>469</v>
      </c>
      <c r="E128" s="44" t="s">
        <v>470</v>
      </c>
      <c r="F128" s="44" t="s">
        <v>471</v>
      </c>
      <c r="G128" s="44" t="s">
        <v>472</v>
      </c>
      <c r="H128" s="50"/>
      <c r="I128" s="46"/>
      <c r="J128" s="50">
        <v>250000</v>
      </c>
      <c r="K128" s="51" t="s">
        <v>170</v>
      </c>
    </row>
    <row r="129" spans="1:11" x14ac:dyDescent="0.25">
      <c r="A129" s="49"/>
      <c r="B129" s="44"/>
      <c r="C129" s="44"/>
      <c r="D129" s="44"/>
      <c r="E129" s="44"/>
      <c r="F129" s="44"/>
      <c r="G129" s="44"/>
      <c r="H129" s="50">
        <f>SUM(H122:H128)</f>
        <v>660000</v>
      </c>
      <c r="I129" s="46">
        <f>SUM(I122:I128)</f>
        <v>20000</v>
      </c>
      <c r="J129" s="50">
        <f>SUM(J122:J128)</f>
        <v>250000</v>
      </c>
      <c r="K129" s="51"/>
    </row>
    <row r="130" spans="1:11" x14ac:dyDescent="0.25">
      <c r="A130" s="49"/>
      <c r="B130" s="44"/>
      <c r="C130" s="44"/>
      <c r="D130" s="44"/>
      <c r="E130" s="64">
        <v>7</v>
      </c>
      <c r="F130" s="44"/>
      <c r="G130" s="44"/>
      <c r="H130" s="50"/>
      <c r="I130" s="46"/>
      <c r="J130" s="50"/>
      <c r="K130" s="51"/>
    </row>
    <row r="131" spans="1:11" x14ac:dyDescent="0.25">
      <c r="A131" s="33"/>
      <c r="B131" s="34"/>
      <c r="C131" s="34"/>
      <c r="D131" s="34"/>
      <c r="E131" s="34"/>
      <c r="F131" s="34"/>
      <c r="G131" s="34"/>
      <c r="H131" s="66"/>
      <c r="I131" s="36"/>
      <c r="J131" s="66"/>
      <c r="K131" s="67"/>
    </row>
    <row r="132" spans="1:11" x14ac:dyDescent="0.25">
      <c r="A132" s="33"/>
      <c r="B132" s="34"/>
      <c r="C132" s="34"/>
      <c r="D132" s="34"/>
      <c r="E132" s="34"/>
      <c r="F132" s="34"/>
      <c r="G132" s="34"/>
      <c r="H132" s="66"/>
      <c r="I132" s="36"/>
      <c r="J132" s="66"/>
      <c r="K132" s="67"/>
    </row>
    <row r="133" spans="1:11" x14ac:dyDescent="0.25">
      <c r="A133" s="33"/>
      <c r="B133" s="34"/>
      <c r="C133" s="34"/>
      <c r="D133" s="34"/>
      <c r="E133" s="34"/>
      <c r="F133" s="34"/>
      <c r="G133" s="34"/>
      <c r="H133" s="66"/>
      <c r="I133" s="36"/>
      <c r="J133" s="66"/>
      <c r="K133" s="67"/>
    </row>
    <row r="134" spans="1:11" x14ac:dyDescent="0.25">
      <c r="A134" s="33"/>
      <c r="B134" s="34"/>
      <c r="C134" s="34"/>
      <c r="D134" s="34"/>
      <c r="E134" s="34"/>
      <c r="F134" s="34"/>
      <c r="G134" s="34"/>
      <c r="H134" s="66"/>
      <c r="I134" s="36"/>
      <c r="J134" s="66"/>
      <c r="K134" s="67"/>
    </row>
    <row r="135" spans="1:11" x14ac:dyDescent="0.25">
      <c r="A135" s="33"/>
      <c r="B135" s="34"/>
      <c r="C135" s="34"/>
      <c r="D135" s="34"/>
      <c r="E135" s="34"/>
      <c r="F135" s="34"/>
      <c r="G135" s="34"/>
      <c r="H135" s="66"/>
      <c r="I135" s="36"/>
      <c r="J135" s="66"/>
      <c r="K135" s="67"/>
    </row>
    <row r="136" spans="1:11" x14ac:dyDescent="0.25">
      <c r="A136" s="33"/>
      <c r="B136" s="34"/>
      <c r="C136" s="34"/>
      <c r="D136" s="34"/>
      <c r="E136" s="34"/>
      <c r="F136" s="34"/>
      <c r="G136" s="34"/>
      <c r="H136" s="66"/>
      <c r="I136" s="36"/>
      <c r="J136" s="66"/>
      <c r="K136" s="67"/>
    </row>
    <row r="137" spans="1:11" x14ac:dyDescent="0.25">
      <c r="A137" s="33"/>
      <c r="B137" s="34"/>
      <c r="C137" s="34"/>
      <c r="D137" s="34"/>
      <c r="E137" s="34"/>
      <c r="F137" s="34"/>
      <c r="G137" s="34"/>
      <c r="H137" s="66"/>
      <c r="I137" s="36"/>
      <c r="J137" s="66"/>
      <c r="K137" s="67"/>
    </row>
    <row r="138" spans="1:11" x14ac:dyDescent="0.25">
      <c r="A138" s="33"/>
      <c r="B138" s="34"/>
      <c r="C138" s="34"/>
      <c r="D138" s="34"/>
      <c r="E138" s="34"/>
      <c r="F138" s="34"/>
      <c r="G138" s="34"/>
      <c r="H138" s="66"/>
      <c r="I138" s="36"/>
      <c r="J138" s="66"/>
      <c r="K138" s="67"/>
    </row>
    <row r="139" spans="1:11" x14ac:dyDescent="0.25">
      <c r="A139" s="33"/>
      <c r="B139" s="34"/>
      <c r="C139" s="34"/>
      <c r="D139" s="34"/>
      <c r="E139" s="34"/>
      <c r="F139" s="34"/>
      <c r="G139" s="34"/>
      <c r="H139" s="66"/>
      <c r="I139" s="36"/>
      <c r="J139" s="66"/>
      <c r="K139" s="67"/>
    </row>
    <row r="140" spans="1:11" x14ac:dyDescent="0.25">
      <c r="A140" s="105"/>
      <c r="B140" s="69"/>
      <c r="C140" s="69"/>
      <c r="D140" s="69"/>
      <c r="E140" s="69"/>
      <c r="F140" s="69"/>
      <c r="G140" s="69"/>
      <c r="H140" s="70"/>
      <c r="I140" s="71"/>
      <c r="J140" s="70"/>
      <c r="K140" s="72"/>
    </row>
    <row r="141" spans="1:11" ht="42" x14ac:dyDescent="0.25">
      <c r="A141" s="15" t="s">
        <v>10</v>
      </c>
      <c r="B141" s="16" t="s">
        <v>11</v>
      </c>
      <c r="C141" s="17" t="s">
        <v>12</v>
      </c>
      <c r="D141" s="16" t="s">
        <v>13</v>
      </c>
      <c r="E141" s="16" t="s">
        <v>14</v>
      </c>
      <c r="F141" s="17" t="s">
        <v>15</v>
      </c>
      <c r="G141" s="16" t="s">
        <v>16</v>
      </c>
      <c r="H141" s="420" t="s">
        <v>17</v>
      </c>
      <c r="I141" s="421"/>
      <c r="J141" s="422"/>
      <c r="K141" s="87" t="s">
        <v>18</v>
      </c>
    </row>
    <row r="142" spans="1:11" ht="21" x14ac:dyDescent="0.25">
      <c r="A142" s="15"/>
      <c r="B142" s="16"/>
      <c r="C142" s="17"/>
      <c r="D142" s="16" t="s">
        <v>19</v>
      </c>
      <c r="E142" s="16"/>
      <c r="F142" s="17"/>
      <c r="G142" s="16"/>
      <c r="H142" s="417" t="s">
        <v>20</v>
      </c>
      <c r="I142" s="418"/>
      <c r="J142" s="419"/>
      <c r="K142" s="87"/>
    </row>
    <row r="143" spans="1:11" x14ac:dyDescent="0.25">
      <c r="A143" s="15"/>
      <c r="B143" s="16"/>
      <c r="C143" s="17"/>
      <c r="D143" s="16"/>
      <c r="E143" s="16"/>
      <c r="F143" s="17"/>
      <c r="G143" s="16"/>
      <c r="H143" s="85"/>
      <c r="I143" s="86"/>
      <c r="J143" s="87"/>
      <c r="K143" s="87"/>
    </row>
    <row r="144" spans="1:11" x14ac:dyDescent="0.25">
      <c r="A144" s="18"/>
      <c r="B144" s="19"/>
      <c r="C144" s="20"/>
      <c r="D144" s="19"/>
      <c r="E144" s="19"/>
      <c r="F144" s="20"/>
      <c r="G144" s="19"/>
      <c r="H144" s="21" t="s">
        <v>21</v>
      </c>
      <c r="I144" s="22" t="s">
        <v>22</v>
      </c>
      <c r="J144" s="23" t="s">
        <v>23</v>
      </c>
      <c r="K144" s="110"/>
    </row>
    <row r="145" spans="1:11" x14ac:dyDescent="0.25">
      <c r="A145" s="25" t="s">
        <v>24</v>
      </c>
      <c r="B145" s="26" t="s">
        <v>25</v>
      </c>
      <c r="C145" s="27" t="s">
        <v>26</v>
      </c>
      <c r="D145" s="28" t="s">
        <v>27</v>
      </c>
      <c r="E145" s="28" t="s">
        <v>28</v>
      </c>
      <c r="F145" s="26" t="s">
        <v>29</v>
      </c>
      <c r="G145" s="28" t="s">
        <v>30</v>
      </c>
      <c r="H145" s="29"/>
      <c r="I145" s="30"/>
      <c r="J145" s="31"/>
      <c r="K145" s="111" t="s">
        <v>31</v>
      </c>
    </row>
    <row r="146" spans="1:11" x14ac:dyDescent="0.25">
      <c r="A146" s="49"/>
      <c r="B146" s="44"/>
      <c r="C146" s="44"/>
      <c r="D146" s="44"/>
      <c r="E146" s="44"/>
      <c r="F146" s="44"/>
      <c r="G146" s="44"/>
      <c r="H146" s="50"/>
      <c r="I146" s="46"/>
      <c r="J146" s="50"/>
      <c r="K146" s="51"/>
    </row>
    <row r="147" spans="1:11" ht="42" x14ac:dyDescent="0.25">
      <c r="A147" s="49" t="s">
        <v>194</v>
      </c>
      <c r="B147" s="44" t="s">
        <v>195</v>
      </c>
      <c r="C147" s="44" t="s">
        <v>196</v>
      </c>
      <c r="D147" s="44" t="s">
        <v>197</v>
      </c>
      <c r="E147" s="44" t="s">
        <v>198</v>
      </c>
      <c r="F147" s="44" t="s">
        <v>199</v>
      </c>
      <c r="G147" s="51" t="s">
        <v>200</v>
      </c>
      <c r="H147" s="50"/>
      <c r="I147" s="46"/>
      <c r="J147" s="50">
        <v>500000</v>
      </c>
      <c r="K147" s="51"/>
    </row>
    <row r="148" spans="1:11" ht="63" x14ac:dyDescent="0.25">
      <c r="A148" s="49" t="s">
        <v>201</v>
      </c>
      <c r="B148" s="44" t="s">
        <v>202</v>
      </c>
      <c r="C148" s="44" t="s">
        <v>203</v>
      </c>
      <c r="D148" s="44" t="s">
        <v>197</v>
      </c>
      <c r="E148" s="44" t="s">
        <v>204</v>
      </c>
      <c r="F148" s="44" t="s">
        <v>205</v>
      </c>
      <c r="G148" s="44" t="s">
        <v>206</v>
      </c>
      <c r="H148" s="50"/>
      <c r="I148" s="46"/>
      <c r="J148" s="50">
        <v>2000000</v>
      </c>
      <c r="K148" s="51" t="s">
        <v>170</v>
      </c>
    </row>
    <row r="149" spans="1:11" ht="21" x14ac:dyDescent="0.25">
      <c r="A149" s="43" t="s">
        <v>207</v>
      </c>
      <c r="B149" s="274"/>
      <c r="C149" s="44"/>
      <c r="D149" s="44"/>
      <c r="E149" s="44"/>
      <c r="F149" s="44"/>
      <c r="G149" s="44"/>
      <c r="H149" s="50"/>
      <c r="I149" s="46"/>
      <c r="J149" s="46"/>
      <c r="K149" s="51"/>
    </row>
    <row r="150" spans="1:11" x14ac:dyDescent="0.25">
      <c r="A150" s="48" t="s">
        <v>33</v>
      </c>
      <c r="B150" s="44"/>
      <c r="C150" s="44"/>
      <c r="D150" s="44"/>
      <c r="E150" s="44"/>
      <c r="F150" s="44"/>
      <c r="G150" s="44"/>
      <c r="H150" s="50"/>
      <c r="I150" s="46"/>
      <c r="J150" s="46"/>
      <c r="K150" s="51"/>
    </row>
    <row r="151" spans="1:11" ht="73.5" x14ac:dyDescent="0.25">
      <c r="A151" s="49" t="s">
        <v>208</v>
      </c>
      <c r="B151" s="44" t="s">
        <v>473</v>
      </c>
      <c r="C151" s="44" t="s">
        <v>210</v>
      </c>
      <c r="D151" s="44" t="s">
        <v>197</v>
      </c>
      <c r="E151" s="44" t="s">
        <v>211</v>
      </c>
      <c r="F151" s="44" t="s">
        <v>212</v>
      </c>
      <c r="G151" s="44" t="s">
        <v>213</v>
      </c>
      <c r="H151" s="50"/>
      <c r="I151" s="46"/>
      <c r="J151" s="109">
        <v>500000</v>
      </c>
      <c r="K151" s="51" t="s">
        <v>170</v>
      </c>
    </row>
    <row r="152" spans="1:11" x14ac:dyDescent="0.25">
      <c r="A152" s="112"/>
      <c r="B152" s="45"/>
      <c r="C152" s="45"/>
      <c r="D152" s="45"/>
      <c r="E152" s="77"/>
      <c r="F152" s="45"/>
      <c r="G152" s="44"/>
      <c r="H152" s="46">
        <f>SUM(H147:H151)</f>
        <v>0</v>
      </c>
      <c r="I152" s="46"/>
      <c r="J152" s="46">
        <f>SUM(J147:J151)</f>
        <v>3000000</v>
      </c>
      <c r="K152" s="47"/>
    </row>
    <row r="153" spans="1:11" x14ac:dyDescent="0.25">
      <c r="A153" s="113"/>
      <c r="B153" s="45"/>
      <c r="C153" s="45"/>
      <c r="D153" s="45"/>
      <c r="E153" s="45"/>
      <c r="F153" s="45"/>
      <c r="G153" s="45"/>
      <c r="H153" s="46"/>
      <c r="I153" s="46"/>
      <c r="J153" s="46"/>
      <c r="K153" s="114"/>
    </row>
    <row r="154" spans="1:11" x14ac:dyDescent="0.25">
      <c r="A154" s="115" t="s">
        <v>214</v>
      </c>
      <c r="B154" s="116"/>
      <c r="C154" s="116"/>
      <c r="D154" s="116"/>
      <c r="E154" s="116"/>
      <c r="F154" s="116"/>
      <c r="G154" s="116"/>
      <c r="H154" s="117">
        <f>+H19+H43+H59+H78+H95+H112+H129+H152</f>
        <v>2715000</v>
      </c>
      <c r="I154" s="117">
        <f>+I19+I43+I59+I78+I95+I112+I129+I152</f>
        <v>40000</v>
      </c>
      <c r="J154" s="46">
        <f>+J19+J43+J59+J78+J95+J112+J129+J152</f>
        <v>4350000</v>
      </c>
      <c r="K154" s="118">
        <f>SUM(H154:J154)</f>
        <v>7105000</v>
      </c>
    </row>
    <row r="155" spans="1:11" ht="21" x14ac:dyDescent="0.25">
      <c r="A155" s="119" t="s">
        <v>215</v>
      </c>
      <c r="B155" s="116"/>
      <c r="C155" s="116"/>
      <c r="D155" s="116"/>
      <c r="E155" s="116"/>
      <c r="F155" s="116"/>
      <c r="G155" s="116"/>
      <c r="H155" s="423"/>
      <c r="I155" s="424"/>
      <c r="J155" s="425"/>
      <c r="K155" s="47"/>
    </row>
    <row r="156" spans="1:11" x14ac:dyDescent="0.25">
      <c r="A156" s="120" t="s">
        <v>216</v>
      </c>
      <c r="B156" s="121"/>
      <c r="C156" s="121"/>
      <c r="D156" s="122" t="s">
        <v>217</v>
      </c>
      <c r="E156" s="121"/>
      <c r="F156" s="121"/>
      <c r="G156" s="121"/>
      <c r="H156" s="123" t="s">
        <v>218</v>
      </c>
      <c r="I156" s="124"/>
      <c r="J156" s="124"/>
      <c r="K156" s="125"/>
    </row>
    <row r="157" spans="1:11" x14ac:dyDescent="0.25">
      <c r="A157" s="126"/>
      <c r="B157" s="35"/>
      <c r="C157" s="35"/>
      <c r="D157" s="127"/>
      <c r="E157" s="35"/>
      <c r="F157" s="35"/>
      <c r="G157" s="35"/>
      <c r="H157" s="128"/>
      <c r="I157" s="37"/>
      <c r="J157" s="37"/>
      <c r="K157" s="129"/>
    </row>
    <row r="158" spans="1:11" x14ac:dyDescent="0.25">
      <c r="A158" s="414" t="s">
        <v>219</v>
      </c>
      <c r="B158" s="415"/>
      <c r="C158" s="35"/>
      <c r="D158" s="414" t="s">
        <v>220</v>
      </c>
      <c r="E158" s="415"/>
      <c r="F158" s="415"/>
      <c r="G158" s="35"/>
      <c r="H158" s="130" t="s">
        <v>482</v>
      </c>
      <c r="I158" s="37"/>
      <c r="J158" s="37"/>
      <c r="K158" s="129"/>
    </row>
    <row r="159" spans="1:11" x14ac:dyDescent="0.25">
      <c r="A159" s="426" t="s">
        <v>222</v>
      </c>
      <c r="B159" s="427"/>
      <c r="C159" s="13"/>
      <c r="D159" s="426" t="s">
        <v>223</v>
      </c>
      <c r="E159" s="427"/>
      <c r="F159" s="427"/>
      <c r="G159" s="131"/>
      <c r="H159" s="132"/>
      <c r="I159" s="14"/>
      <c r="J159" s="14"/>
      <c r="K159" s="114"/>
    </row>
  </sheetData>
  <mergeCells count="23">
    <mergeCell ref="H32:J32"/>
    <mergeCell ref="A1:K1"/>
    <mergeCell ref="A2:K2"/>
    <mergeCell ref="H10:J10"/>
    <mergeCell ref="H11:J11"/>
    <mergeCell ref="H31:J31"/>
    <mergeCell ref="H142:J142"/>
    <mergeCell ref="H49:J49"/>
    <mergeCell ref="H50:J50"/>
    <mergeCell ref="H66:J66"/>
    <mergeCell ref="H67:J67"/>
    <mergeCell ref="H84:J84"/>
    <mergeCell ref="H85:J85"/>
    <mergeCell ref="H100:J100"/>
    <mergeCell ref="H101:J101"/>
    <mergeCell ref="H117:J117"/>
    <mergeCell ref="H118:J118"/>
    <mergeCell ref="H141:J141"/>
    <mergeCell ref="H155:J155"/>
    <mergeCell ref="A158:B158"/>
    <mergeCell ref="D158:F158"/>
    <mergeCell ref="A159:B159"/>
    <mergeCell ref="D159:F159"/>
  </mergeCells>
  <pageMargins left="0.31496062992125984" right="0.31496062992125984" top="0.15748031496062992" bottom="0"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view="pageBreakPreview" topLeftCell="A112" zoomScale="89" zoomScaleNormal="100" zoomScaleSheetLayoutView="89" workbookViewId="0">
      <selection activeCell="D5" sqref="D5"/>
    </sheetView>
  </sheetViews>
  <sheetFormatPr defaultRowHeight="15" x14ac:dyDescent="0.25"/>
  <cols>
    <col min="1" max="1" width="22.42578125" customWidth="1"/>
    <col min="2" max="2" width="15.7109375" customWidth="1"/>
    <col min="3" max="3" width="14.42578125" customWidth="1"/>
    <col min="4" max="4" width="14.5703125" customWidth="1"/>
    <col min="5" max="5" width="13.7109375" customWidth="1"/>
    <col min="6" max="6" width="16.42578125" customWidth="1"/>
    <col min="7" max="7" width="15.5703125" customWidth="1"/>
    <col min="8" max="8" width="12.140625" bestFit="1" customWidth="1"/>
    <col min="9" max="9" width="14.140625" customWidth="1"/>
    <col min="10" max="10" width="11.28515625" customWidth="1"/>
    <col min="11" max="11" width="10.7109375" customWidth="1"/>
  </cols>
  <sheetData>
    <row r="1" spans="1:11" x14ac:dyDescent="0.25">
      <c r="A1" s="428" t="s">
        <v>0</v>
      </c>
      <c r="B1" s="428"/>
      <c r="C1" s="428"/>
      <c r="D1" s="428"/>
      <c r="E1" s="428"/>
      <c r="F1" s="428"/>
      <c r="G1" s="428"/>
      <c r="H1" s="428"/>
      <c r="I1" s="428"/>
      <c r="J1" s="428"/>
      <c r="K1" s="428"/>
    </row>
    <row r="2" spans="1:11" x14ac:dyDescent="0.25">
      <c r="A2" s="428" t="s">
        <v>494</v>
      </c>
      <c r="B2" s="428"/>
      <c r="C2" s="428"/>
      <c r="D2" s="428"/>
      <c r="E2" s="428"/>
      <c r="F2" s="428"/>
      <c r="G2" s="428"/>
      <c r="H2" s="428"/>
      <c r="I2" s="428"/>
      <c r="J2" s="428"/>
      <c r="K2" s="428"/>
    </row>
    <row r="3" spans="1:11" x14ac:dyDescent="0.25">
      <c r="A3" s="1"/>
      <c r="B3" s="2"/>
      <c r="C3" s="2"/>
      <c r="D3" s="2"/>
      <c r="E3" s="2"/>
      <c r="F3" s="2"/>
      <c r="G3" s="2"/>
      <c r="H3" s="3"/>
      <c r="I3" s="3"/>
      <c r="J3" s="3"/>
      <c r="K3" s="3"/>
    </row>
    <row r="4" spans="1:11" x14ac:dyDescent="0.25">
      <c r="A4" s="4" t="s">
        <v>2</v>
      </c>
      <c r="B4" s="5" t="s">
        <v>3</v>
      </c>
      <c r="C4" s="6"/>
      <c r="D4" s="6"/>
      <c r="E4" s="6"/>
      <c r="F4" s="6"/>
      <c r="G4" s="6"/>
      <c r="H4" s="7"/>
      <c r="I4" s="7"/>
      <c r="J4" s="7"/>
      <c r="K4" s="7"/>
    </row>
    <row r="5" spans="1:11" x14ac:dyDescent="0.25">
      <c r="A5" s="4" t="s">
        <v>4</v>
      </c>
      <c r="B5" s="8" t="s">
        <v>5</v>
      </c>
      <c r="C5" s="273"/>
      <c r="D5" s="6"/>
      <c r="E5" s="6"/>
      <c r="F5" s="6"/>
      <c r="G5" s="6"/>
      <c r="H5" s="7"/>
      <c r="I5" s="7"/>
      <c r="J5" s="7"/>
      <c r="K5" s="7"/>
    </row>
    <row r="6" spans="1:11" x14ac:dyDescent="0.25">
      <c r="A6" s="4" t="s">
        <v>6</v>
      </c>
      <c r="B6" s="8" t="s">
        <v>7</v>
      </c>
      <c r="C6" s="6"/>
      <c r="D6" s="6"/>
      <c r="E6" s="6"/>
      <c r="F6" s="6"/>
      <c r="G6" s="6"/>
      <c r="H6" s="7"/>
      <c r="I6" s="7"/>
      <c r="J6" s="7"/>
      <c r="K6" s="7"/>
    </row>
    <row r="7" spans="1:11" x14ac:dyDescent="0.25">
      <c r="A7" s="272" t="s">
        <v>8</v>
      </c>
      <c r="B7" s="9">
        <v>135770836</v>
      </c>
      <c r="C7" s="6"/>
      <c r="D7" s="6"/>
      <c r="E7" s="6"/>
      <c r="F7" s="6"/>
      <c r="G7" s="6"/>
      <c r="H7" s="7"/>
      <c r="I7" s="7"/>
      <c r="J7" s="7"/>
      <c r="K7" s="7"/>
    </row>
    <row r="8" spans="1:11" x14ac:dyDescent="0.25">
      <c r="A8" s="4" t="s">
        <v>9</v>
      </c>
      <c r="B8" s="10">
        <v>7105000</v>
      </c>
      <c r="C8" s="6"/>
      <c r="D8" s="6"/>
      <c r="E8" s="6"/>
      <c r="F8" s="6"/>
      <c r="G8" s="6"/>
      <c r="H8" s="7"/>
      <c r="I8" s="7"/>
      <c r="J8" s="7"/>
      <c r="K8" s="7"/>
    </row>
    <row r="9" spans="1:11" x14ac:dyDescent="0.25">
      <c r="A9" s="11"/>
      <c r="B9" s="12"/>
      <c r="C9" s="13"/>
      <c r="D9" s="13"/>
      <c r="E9" s="13"/>
      <c r="F9" s="13"/>
      <c r="G9" s="13"/>
      <c r="H9" s="14"/>
      <c r="I9" s="14"/>
      <c r="J9" s="14"/>
      <c r="K9" s="14"/>
    </row>
    <row r="10" spans="1:11" ht="42" x14ac:dyDescent="0.25">
      <c r="A10" s="15" t="s">
        <v>10</v>
      </c>
      <c r="B10" s="277" t="s">
        <v>11</v>
      </c>
      <c r="C10" s="17" t="s">
        <v>12</v>
      </c>
      <c r="D10" s="277" t="s">
        <v>13</v>
      </c>
      <c r="E10" s="277" t="s">
        <v>14</v>
      </c>
      <c r="F10" s="17" t="s">
        <v>15</v>
      </c>
      <c r="G10" s="277" t="s">
        <v>16</v>
      </c>
      <c r="H10" s="414" t="s">
        <v>17</v>
      </c>
      <c r="I10" s="415"/>
      <c r="J10" s="416"/>
      <c r="K10" s="17" t="s">
        <v>18</v>
      </c>
    </row>
    <row r="11" spans="1:11" ht="21" x14ac:dyDescent="0.25">
      <c r="A11" s="15"/>
      <c r="B11" s="277"/>
      <c r="C11" s="17"/>
      <c r="D11" s="277" t="s">
        <v>19</v>
      </c>
      <c r="E11" s="277"/>
      <c r="F11" s="17"/>
      <c r="G11" s="277"/>
      <c r="H11" s="417" t="s">
        <v>20</v>
      </c>
      <c r="I11" s="418"/>
      <c r="J11" s="419"/>
      <c r="K11" s="17"/>
    </row>
    <row r="12" spans="1:11" x14ac:dyDescent="0.25">
      <c r="A12" s="18"/>
      <c r="B12" s="19"/>
      <c r="C12" s="20"/>
      <c r="D12" s="19"/>
      <c r="E12" s="19"/>
      <c r="F12" s="20"/>
      <c r="G12" s="19"/>
      <c r="H12" s="21" t="s">
        <v>21</v>
      </c>
      <c r="I12" s="22" t="s">
        <v>22</v>
      </c>
      <c r="J12" s="23" t="s">
        <v>23</v>
      </c>
      <c r="K12" s="24"/>
    </row>
    <row r="13" spans="1:11" x14ac:dyDescent="0.25">
      <c r="A13" s="25" t="s">
        <v>24</v>
      </c>
      <c r="B13" s="26" t="s">
        <v>25</v>
      </c>
      <c r="C13" s="27" t="s">
        <v>26</v>
      </c>
      <c r="D13" s="28" t="s">
        <v>27</v>
      </c>
      <c r="E13" s="28" t="s">
        <v>28</v>
      </c>
      <c r="F13" s="26" t="s">
        <v>29</v>
      </c>
      <c r="G13" s="28" t="s">
        <v>30</v>
      </c>
      <c r="H13" s="29"/>
      <c r="I13" s="30"/>
      <c r="J13" s="31"/>
      <c r="K13" s="32" t="s">
        <v>31</v>
      </c>
    </row>
    <row r="14" spans="1:11" ht="21" x14ac:dyDescent="0.25">
      <c r="A14" s="43" t="s">
        <v>32</v>
      </c>
      <c r="B14" s="44"/>
      <c r="C14" s="45"/>
      <c r="D14" s="45"/>
      <c r="E14" s="44"/>
      <c r="F14" s="45"/>
      <c r="G14" s="44"/>
      <c r="H14" s="46"/>
      <c r="I14" s="46"/>
      <c r="J14" s="46"/>
      <c r="K14" s="47"/>
    </row>
    <row r="15" spans="1:11" x14ac:dyDescent="0.25">
      <c r="A15" s="48" t="s">
        <v>33</v>
      </c>
      <c r="B15" s="44"/>
      <c r="C15" s="45"/>
      <c r="D15" s="45"/>
      <c r="E15" s="44"/>
      <c r="F15" s="45"/>
      <c r="G15" s="44"/>
      <c r="H15" s="46"/>
      <c r="I15" s="46"/>
      <c r="J15" s="46"/>
      <c r="K15" s="47"/>
    </row>
    <row r="16" spans="1:11" ht="52.5" x14ac:dyDescent="0.25">
      <c r="A16" s="49" t="s">
        <v>34</v>
      </c>
      <c r="B16" s="44" t="s">
        <v>35</v>
      </c>
      <c r="C16" s="44" t="s">
        <v>36</v>
      </c>
      <c r="D16" s="44" t="s">
        <v>37</v>
      </c>
      <c r="E16" s="44" t="s">
        <v>38</v>
      </c>
      <c r="F16" s="44" t="s">
        <v>39</v>
      </c>
      <c r="G16" s="44" t="s">
        <v>40</v>
      </c>
      <c r="H16" s="50">
        <v>10000</v>
      </c>
      <c r="I16" s="46"/>
      <c r="J16" s="46"/>
      <c r="K16" s="51" t="s">
        <v>41</v>
      </c>
    </row>
    <row r="17" spans="1:11" ht="63" x14ac:dyDescent="0.25">
      <c r="A17" s="52" t="s">
        <v>42</v>
      </c>
      <c r="B17" s="53" t="s">
        <v>43</v>
      </c>
      <c r="C17" s="53" t="s">
        <v>44</v>
      </c>
      <c r="D17" s="53" t="s">
        <v>37</v>
      </c>
      <c r="E17" s="53" t="s">
        <v>45</v>
      </c>
      <c r="F17" s="53" t="s">
        <v>46</v>
      </c>
      <c r="G17" s="53" t="s">
        <v>47</v>
      </c>
      <c r="H17" s="54">
        <v>10000</v>
      </c>
      <c r="I17" s="55"/>
      <c r="J17" s="55"/>
      <c r="K17" s="56" t="s">
        <v>41</v>
      </c>
    </row>
    <row r="18" spans="1:11" ht="97.5" customHeight="1" x14ac:dyDescent="0.25">
      <c r="A18" s="52" t="s">
        <v>497</v>
      </c>
      <c r="B18" s="53" t="s">
        <v>498</v>
      </c>
      <c r="C18" s="53" t="s">
        <v>499</v>
      </c>
      <c r="D18" s="53" t="s">
        <v>500</v>
      </c>
      <c r="E18" s="53" t="s">
        <v>501</v>
      </c>
      <c r="F18" s="53" t="s">
        <v>502</v>
      </c>
      <c r="G18" s="53" t="s">
        <v>503</v>
      </c>
      <c r="H18" s="54">
        <v>15000</v>
      </c>
      <c r="I18" s="55"/>
      <c r="J18" s="55"/>
      <c r="K18" s="56" t="s">
        <v>41</v>
      </c>
    </row>
    <row r="19" spans="1:11" ht="63" x14ac:dyDescent="0.25">
      <c r="A19" s="49" t="s">
        <v>48</v>
      </c>
      <c r="B19" s="44" t="s">
        <v>456</v>
      </c>
      <c r="C19" s="44" t="s">
        <v>50</v>
      </c>
      <c r="D19" s="44" t="s">
        <v>51</v>
      </c>
      <c r="E19" s="44" t="s">
        <v>457</v>
      </c>
      <c r="F19" s="44" t="s">
        <v>458</v>
      </c>
      <c r="G19" s="44" t="s">
        <v>459</v>
      </c>
      <c r="H19" s="50">
        <v>50000</v>
      </c>
      <c r="I19" s="46"/>
      <c r="J19" s="46"/>
      <c r="K19" s="51" t="s">
        <v>41</v>
      </c>
    </row>
    <row r="20" spans="1:11" ht="97.5" customHeight="1" x14ac:dyDescent="0.25">
      <c r="A20" s="49"/>
      <c r="B20" s="44"/>
      <c r="C20" s="44"/>
      <c r="D20" s="44"/>
      <c r="E20" s="44"/>
      <c r="F20" s="44"/>
      <c r="G20" s="44"/>
      <c r="H20" s="50"/>
      <c r="I20" s="46"/>
      <c r="J20" s="46"/>
      <c r="K20" s="51"/>
    </row>
    <row r="21" spans="1:11" x14ac:dyDescent="0.25">
      <c r="A21" s="63"/>
      <c r="B21" s="44"/>
      <c r="C21" s="44"/>
      <c r="D21" s="44"/>
      <c r="E21" s="64">
        <v>1</v>
      </c>
      <c r="F21" s="44"/>
      <c r="G21" s="44"/>
      <c r="H21" s="50">
        <f>SUM(H16:H19)</f>
        <v>85000</v>
      </c>
      <c r="I21" s="46"/>
      <c r="J21" s="46"/>
      <c r="K21" s="51"/>
    </row>
    <row r="22" spans="1:11" x14ac:dyDescent="0.25">
      <c r="A22" s="65"/>
      <c r="B22" s="34"/>
      <c r="C22" s="34"/>
      <c r="D22" s="34"/>
      <c r="E22" s="275"/>
      <c r="F22" s="34"/>
      <c r="G22" s="34"/>
      <c r="H22" s="66"/>
      <c r="I22" s="36"/>
      <c r="J22" s="36"/>
      <c r="K22" s="67"/>
    </row>
    <row r="23" spans="1:11" ht="42" x14ac:dyDescent="0.25">
      <c r="A23" s="282" t="s">
        <v>10</v>
      </c>
      <c r="B23" s="280" t="s">
        <v>11</v>
      </c>
      <c r="C23" s="100" t="s">
        <v>12</v>
      </c>
      <c r="D23" s="280" t="s">
        <v>13</v>
      </c>
      <c r="E23" s="280" t="s">
        <v>14</v>
      </c>
      <c r="F23" s="100" t="s">
        <v>15</v>
      </c>
      <c r="G23" s="280" t="s">
        <v>16</v>
      </c>
      <c r="H23" s="420" t="s">
        <v>17</v>
      </c>
      <c r="I23" s="421"/>
      <c r="J23" s="422"/>
      <c r="K23" s="100" t="s">
        <v>18</v>
      </c>
    </row>
    <row r="24" spans="1:11" ht="21" x14ac:dyDescent="0.25">
      <c r="A24" s="15"/>
      <c r="B24" s="277"/>
      <c r="C24" s="17"/>
      <c r="D24" s="277" t="s">
        <v>19</v>
      </c>
      <c r="E24" s="277"/>
      <c r="F24" s="17"/>
      <c r="G24" s="277"/>
      <c r="H24" s="417" t="s">
        <v>20</v>
      </c>
      <c r="I24" s="418"/>
      <c r="J24" s="419"/>
      <c r="K24" s="17"/>
    </row>
    <row r="25" spans="1:11" x14ac:dyDescent="0.25">
      <c r="A25" s="18"/>
      <c r="B25" s="19"/>
      <c r="C25" s="20"/>
      <c r="D25" s="19"/>
      <c r="E25" s="19"/>
      <c r="F25" s="20"/>
      <c r="G25" s="19"/>
      <c r="H25" s="21" t="s">
        <v>21</v>
      </c>
      <c r="I25" s="22" t="s">
        <v>22</v>
      </c>
      <c r="J25" s="23" t="s">
        <v>23</v>
      </c>
      <c r="K25" s="24"/>
    </row>
    <row r="26" spans="1:11" x14ac:dyDescent="0.25">
      <c r="A26" s="25" t="s">
        <v>24</v>
      </c>
      <c r="B26" s="26" t="s">
        <v>25</v>
      </c>
      <c r="C26" s="27" t="s">
        <v>26</v>
      </c>
      <c r="D26" s="28" t="s">
        <v>27</v>
      </c>
      <c r="E26" s="28" t="s">
        <v>28</v>
      </c>
      <c r="F26" s="26" t="s">
        <v>29</v>
      </c>
      <c r="G26" s="28" t="s">
        <v>30</v>
      </c>
      <c r="H26" s="29"/>
      <c r="I26" s="30"/>
      <c r="J26" s="31"/>
      <c r="K26" s="32" t="s">
        <v>31</v>
      </c>
    </row>
    <row r="27" spans="1:11" x14ac:dyDescent="0.25">
      <c r="A27" s="48" t="s">
        <v>55</v>
      </c>
      <c r="B27" s="44"/>
      <c r="C27" s="45"/>
      <c r="D27" s="45"/>
      <c r="E27" s="44"/>
      <c r="F27" s="45"/>
      <c r="G27" s="44"/>
      <c r="H27" s="46"/>
      <c r="I27" s="46"/>
      <c r="J27" s="46"/>
      <c r="K27" s="47"/>
    </row>
    <row r="28" spans="1:11" ht="126" x14ac:dyDescent="0.25">
      <c r="A28" s="49" t="s">
        <v>56</v>
      </c>
      <c r="B28" s="44" t="s">
        <v>57</v>
      </c>
      <c r="C28" s="44" t="s">
        <v>58</v>
      </c>
      <c r="D28" s="44" t="s">
        <v>59</v>
      </c>
      <c r="E28" s="44" t="s">
        <v>60</v>
      </c>
      <c r="F28" s="44" t="s">
        <v>61</v>
      </c>
      <c r="G28" s="44" t="s">
        <v>62</v>
      </c>
      <c r="H28" s="50">
        <v>10000</v>
      </c>
      <c r="I28" s="46"/>
      <c r="J28" s="46"/>
      <c r="K28" s="51" t="s">
        <v>41</v>
      </c>
    </row>
    <row r="29" spans="1:11" ht="136.5" x14ac:dyDescent="0.25">
      <c r="A29" s="53" t="s">
        <v>63</v>
      </c>
      <c r="B29" s="53" t="s">
        <v>64</v>
      </c>
      <c r="C29" s="53" t="s">
        <v>65</v>
      </c>
      <c r="D29" s="53" t="s">
        <v>37</v>
      </c>
      <c r="E29" s="53" t="s">
        <v>66</v>
      </c>
      <c r="F29" s="53" t="s">
        <v>67</v>
      </c>
      <c r="G29" s="53" t="s">
        <v>68</v>
      </c>
      <c r="H29" s="54">
        <v>20000</v>
      </c>
      <c r="I29" s="55"/>
      <c r="J29" s="55"/>
      <c r="K29" s="56" t="s">
        <v>41</v>
      </c>
    </row>
    <row r="30" spans="1:11" x14ac:dyDescent="0.25">
      <c r="A30" s="57"/>
      <c r="B30" s="59"/>
      <c r="C30" s="59"/>
      <c r="D30" s="59"/>
      <c r="E30" s="59"/>
      <c r="F30" s="59"/>
      <c r="G30" s="59"/>
      <c r="H30" s="60"/>
      <c r="I30" s="61"/>
      <c r="J30" s="71"/>
      <c r="K30" s="62"/>
    </row>
    <row r="31" spans="1:11" x14ac:dyDescent="0.25">
      <c r="A31" s="73" t="s">
        <v>69</v>
      </c>
      <c r="B31" s="74"/>
      <c r="C31" s="74"/>
      <c r="D31" s="74"/>
      <c r="E31" s="74"/>
      <c r="F31" s="59"/>
      <c r="G31" s="75"/>
      <c r="H31" s="61"/>
      <c r="I31" s="61"/>
      <c r="J31" s="76"/>
      <c r="K31" s="76"/>
    </row>
    <row r="32" spans="1:11" x14ac:dyDescent="0.25">
      <c r="A32" s="48" t="s">
        <v>33</v>
      </c>
      <c r="B32" s="45"/>
      <c r="C32" s="45"/>
      <c r="D32" s="45"/>
      <c r="E32" s="45"/>
      <c r="F32" s="45"/>
      <c r="G32" s="77"/>
      <c r="H32" s="46"/>
      <c r="I32" s="46"/>
      <c r="J32" s="46"/>
      <c r="K32" s="78"/>
    </row>
    <row r="33" spans="1:11" x14ac:dyDescent="0.25">
      <c r="A33" s="49"/>
      <c r="B33" s="44"/>
      <c r="C33" s="45"/>
      <c r="D33" s="45"/>
      <c r="E33" s="44"/>
      <c r="F33" s="45"/>
      <c r="G33" s="44"/>
      <c r="H33" s="46"/>
      <c r="I33" s="46"/>
      <c r="J33" s="46"/>
      <c r="K33" s="47"/>
    </row>
    <row r="34" spans="1:11" ht="63" x14ac:dyDescent="0.25">
      <c r="A34" s="79" t="s">
        <v>70</v>
      </c>
      <c r="B34" s="44" t="s">
        <v>71</v>
      </c>
      <c r="C34" s="44" t="s">
        <v>72</v>
      </c>
      <c r="D34" s="44" t="s">
        <v>73</v>
      </c>
      <c r="E34" s="44" t="s">
        <v>74</v>
      </c>
      <c r="F34" s="44" t="s">
        <v>75</v>
      </c>
      <c r="G34" s="80" t="s">
        <v>76</v>
      </c>
      <c r="H34" s="50">
        <v>200000</v>
      </c>
      <c r="I34" s="46"/>
      <c r="J34" s="50"/>
      <c r="K34" s="51" t="s">
        <v>77</v>
      </c>
    </row>
    <row r="35" spans="1:11" x14ac:dyDescent="0.25">
      <c r="A35" s="49"/>
      <c r="B35" s="44"/>
      <c r="C35" s="44"/>
      <c r="D35" s="44"/>
      <c r="E35" s="64">
        <v>2</v>
      </c>
      <c r="F35" s="44"/>
      <c r="G35" s="44"/>
      <c r="H35" s="50">
        <f>SUM(H28:H34)</f>
        <v>230000</v>
      </c>
      <c r="I35" s="46"/>
      <c r="J35" s="46"/>
      <c r="K35" s="51"/>
    </row>
    <row r="36" spans="1:11" x14ac:dyDescent="0.25">
      <c r="A36" s="81"/>
      <c r="B36" s="34"/>
      <c r="C36" s="34"/>
      <c r="D36" s="34"/>
      <c r="E36" s="34"/>
      <c r="F36" s="34"/>
      <c r="G36" s="34"/>
      <c r="H36" s="66"/>
      <c r="I36" s="36"/>
      <c r="J36" s="36"/>
      <c r="K36" s="67"/>
    </row>
    <row r="37" spans="1:11" ht="42" x14ac:dyDescent="0.25">
      <c r="A37" s="282" t="s">
        <v>10</v>
      </c>
      <c r="B37" s="280" t="s">
        <v>11</v>
      </c>
      <c r="C37" s="100" t="s">
        <v>12</v>
      </c>
      <c r="D37" s="280" t="s">
        <v>13</v>
      </c>
      <c r="E37" s="280" t="s">
        <v>14</v>
      </c>
      <c r="F37" s="100" t="s">
        <v>15</v>
      </c>
      <c r="G37" s="280" t="s">
        <v>16</v>
      </c>
      <c r="H37" s="420" t="s">
        <v>17</v>
      </c>
      <c r="I37" s="421"/>
      <c r="J37" s="422"/>
      <c r="K37" s="100" t="s">
        <v>18</v>
      </c>
    </row>
    <row r="38" spans="1:11" ht="21" x14ac:dyDescent="0.25">
      <c r="A38" s="15"/>
      <c r="B38" s="277"/>
      <c r="C38" s="17"/>
      <c r="D38" s="277" t="s">
        <v>19</v>
      </c>
      <c r="E38" s="277"/>
      <c r="F38" s="17"/>
      <c r="G38" s="277"/>
      <c r="H38" s="417" t="s">
        <v>20</v>
      </c>
      <c r="I38" s="418"/>
      <c r="J38" s="419"/>
      <c r="K38" s="17"/>
    </row>
    <row r="39" spans="1:11" x14ac:dyDescent="0.25">
      <c r="A39" s="15"/>
      <c r="B39" s="277"/>
      <c r="C39" s="17"/>
      <c r="D39" s="277"/>
      <c r="E39" s="277"/>
      <c r="F39" s="17"/>
      <c r="G39" s="277"/>
      <c r="H39" s="85"/>
      <c r="I39" s="278"/>
      <c r="J39" s="279"/>
      <c r="K39" s="17"/>
    </row>
    <row r="40" spans="1:11" x14ac:dyDescent="0.25">
      <c r="A40" s="18"/>
      <c r="B40" s="19"/>
      <c r="C40" s="20"/>
      <c r="D40" s="19"/>
      <c r="E40" s="19"/>
      <c r="F40" s="20"/>
      <c r="G40" s="19"/>
      <c r="H40" s="21" t="s">
        <v>21</v>
      </c>
      <c r="I40" s="22" t="s">
        <v>22</v>
      </c>
      <c r="J40" s="23" t="s">
        <v>23</v>
      </c>
      <c r="K40" s="24"/>
    </row>
    <row r="41" spans="1:11" x14ac:dyDescent="0.25">
      <c r="A41" s="25" t="s">
        <v>24</v>
      </c>
      <c r="B41" s="26" t="s">
        <v>25</v>
      </c>
      <c r="C41" s="27" t="s">
        <v>26</v>
      </c>
      <c r="D41" s="28" t="s">
        <v>27</v>
      </c>
      <c r="E41" s="28" t="s">
        <v>28</v>
      </c>
      <c r="F41" s="26" t="s">
        <v>29</v>
      </c>
      <c r="G41" s="28" t="s">
        <v>30</v>
      </c>
      <c r="H41" s="29"/>
      <c r="I41" s="30"/>
      <c r="J41" s="31"/>
      <c r="K41" s="32" t="s">
        <v>31</v>
      </c>
    </row>
    <row r="42" spans="1:11" ht="84" x14ac:dyDescent="0.25">
      <c r="A42" s="49" t="s">
        <v>489</v>
      </c>
      <c r="B42" s="44" t="s">
        <v>79</v>
      </c>
      <c r="C42" s="44" t="s">
        <v>80</v>
      </c>
      <c r="D42" s="44" t="s">
        <v>81</v>
      </c>
      <c r="E42" s="44" t="s">
        <v>82</v>
      </c>
      <c r="F42" s="44" t="s">
        <v>83</v>
      </c>
      <c r="G42" s="51" t="s">
        <v>486</v>
      </c>
      <c r="H42" s="50">
        <v>40000</v>
      </c>
      <c r="I42" s="46"/>
      <c r="J42" s="46"/>
      <c r="K42" s="51" t="s">
        <v>77</v>
      </c>
    </row>
    <row r="43" spans="1:11" ht="73.5" x14ac:dyDescent="0.25">
      <c r="A43" s="49" t="s">
        <v>490</v>
      </c>
      <c r="B43" s="44" t="s">
        <v>86</v>
      </c>
      <c r="C43" s="44" t="s">
        <v>87</v>
      </c>
      <c r="D43" s="44" t="s">
        <v>88</v>
      </c>
      <c r="E43" s="44" t="s">
        <v>89</v>
      </c>
      <c r="F43" s="44" t="s">
        <v>90</v>
      </c>
      <c r="G43" s="44" t="s">
        <v>91</v>
      </c>
      <c r="H43" s="50">
        <v>100000</v>
      </c>
      <c r="I43" s="46"/>
      <c r="J43" s="46"/>
      <c r="K43" s="51" t="s">
        <v>77</v>
      </c>
    </row>
    <row r="44" spans="1:11" ht="52.5" x14ac:dyDescent="0.25">
      <c r="A44" s="49" t="s">
        <v>106</v>
      </c>
      <c r="B44" s="44" t="s">
        <v>491</v>
      </c>
      <c r="C44" s="44" t="s">
        <v>492</v>
      </c>
      <c r="D44" s="44" t="s">
        <v>493</v>
      </c>
      <c r="E44" s="44" t="s">
        <v>110</v>
      </c>
      <c r="F44" s="44" t="s">
        <v>488</v>
      </c>
      <c r="G44" s="51" t="s">
        <v>487</v>
      </c>
      <c r="H44" s="50">
        <v>50000</v>
      </c>
      <c r="I44" s="46"/>
      <c r="J44" s="46"/>
      <c r="K44" s="51" t="s">
        <v>77</v>
      </c>
    </row>
    <row r="45" spans="1:11" x14ac:dyDescent="0.25">
      <c r="A45" s="88"/>
      <c r="B45" s="44"/>
      <c r="C45" s="44"/>
      <c r="D45" s="44"/>
      <c r="E45" s="64">
        <v>3</v>
      </c>
      <c r="F45" s="51"/>
      <c r="G45" s="89"/>
      <c r="H45" s="89">
        <f>SUM(H42:H44)</f>
        <v>190000</v>
      </c>
      <c r="I45" s="50"/>
      <c r="J45" s="50">
        <f>SUM(J42:J44)</f>
        <v>0</v>
      </c>
      <c r="K45" s="51"/>
    </row>
    <row r="46" spans="1:11" ht="42" x14ac:dyDescent="0.25">
      <c r="A46" s="282" t="s">
        <v>10</v>
      </c>
      <c r="B46" s="280" t="s">
        <v>11</v>
      </c>
      <c r="C46" s="100" t="s">
        <v>12</v>
      </c>
      <c r="D46" s="280" t="s">
        <v>13</v>
      </c>
      <c r="E46" s="280" t="s">
        <v>14</v>
      </c>
      <c r="F46" s="100" t="s">
        <v>15</v>
      </c>
      <c r="G46" s="280" t="s">
        <v>16</v>
      </c>
      <c r="H46" s="420" t="s">
        <v>17</v>
      </c>
      <c r="I46" s="421"/>
      <c r="J46" s="422"/>
      <c r="K46" s="100" t="s">
        <v>18</v>
      </c>
    </row>
    <row r="47" spans="1:11" ht="21" x14ac:dyDescent="0.25">
      <c r="A47" s="15"/>
      <c r="B47" s="277"/>
      <c r="C47" s="17"/>
      <c r="D47" s="277" t="s">
        <v>19</v>
      </c>
      <c r="E47" s="277"/>
      <c r="F47" s="17"/>
      <c r="G47" s="277"/>
      <c r="H47" s="417" t="s">
        <v>20</v>
      </c>
      <c r="I47" s="418"/>
      <c r="J47" s="419"/>
      <c r="K47" s="17"/>
    </row>
    <row r="48" spans="1:11" x14ac:dyDescent="0.25">
      <c r="A48" s="15"/>
      <c r="B48" s="277"/>
      <c r="C48" s="17"/>
      <c r="D48" s="277"/>
      <c r="E48" s="277"/>
      <c r="F48" s="17"/>
      <c r="G48" s="277"/>
      <c r="H48" s="85"/>
      <c r="I48" s="278"/>
      <c r="J48" s="279"/>
      <c r="K48" s="17"/>
    </row>
    <row r="49" spans="1:11" x14ac:dyDescent="0.25">
      <c r="A49" s="18"/>
      <c r="B49" s="19"/>
      <c r="C49" s="20"/>
      <c r="D49" s="19"/>
      <c r="E49" s="19"/>
      <c r="F49" s="20"/>
      <c r="G49" s="19"/>
      <c r="H49" s="21" t="s">
        <v>21</v>
      </c>
      <c r="I49" s="22" t="s">
        <v>22</v>
      </c>
      <c r="J49" s="23" t="s">
        <v>23</v>
      </c>
      <c r="K49" s="24"/>
    </row>
    <row r="50" spans="1:11" x14ac:dyDescent="0.25">
      <c r="A50" s="25" t="s">
        <v>24</v>
      </c>
      <c r="B50" s="26" t="s">
        <v>25</v>
      </c>
      <c r="C50" s="27" t="s">
        <v>26</v>
      </c>
      <c r="D50" s="28" t="s">
        <v>27</v>
      </c>
      <c r="E50" s="28" t="s">
        <v>28</v>
      </c>
      <c r="F50" s="26" t="s">
        <v>29</v>
      </c>
      <c r="G50" s="28" t="s">
        <v>30</v>
      </c>
      <c r="H50" s="29"/>
      <c r="I50" s="30"/>
      <c r="J50" s="31"/>
      <c r="K50" s="32" t="s">
        <v>31</v>
      </c>
    </row>
    <row r="51" spans="1:11" x14ac:dyDescent="0.25">
      <c r="A51" s="48" t="s">
        <v>55</v>
      </c>
      <c r="B51" s="44"/>
      <c r="C51" s="44"/>
      <c r="D51" s="44"/>
      <c r="E51" s="44"/>
      <c r="F51" s="44"/>
      <c r="G51" s="51"/>
      <c r="H51" s="50"/>
      <c r="I51" s="46"/>
      <c r="J51" s="46"/>
      <c r="K51" s="51"/>
    </row>
    <row r="52" spans="1:11" ht="115.5" x14ac:dyDescent="0.25">
      <c r="A52" s="49" t="s">
        <v>483</v>
      </c>
      <c r="B52" s="44" t="s">
        <v>114</v>
      </c>
      <c r="C52" s="44" t="s">
        <v>115</v>
      </c>
      <c r="D52" s="44" t="s">
        <v>116</v>
      </c>
      <c r="E52" s="51" t="s">
        <v>117</v>
      </c>
      <c r="F52" s="44" t="s">
        <v>111</v>
      </c>
      <c r="G52" s="51" t="s">
        <v>118</v>
      </c>
      <c r="H52" s="50">
        <v>80000</v>
      </c>
      <c r="I52" s="50"/>
      <c r="J52" s="46"/>
      <c r="K52" s="51" t="s">
        <v>77</v>
      </c>
    </row>
    <row r="53" spans="1:11" ht="73.5" x14ac:dyDescent="0.25">
      <c r="A53" s="88" t="s">
        <v>119</v>
      </c>
      <c r="B53" s="44" t="s">
        <v>120</v>
      </c>
      <c r="C53" s="44" t="s">
        <v>121</v>
      </c>
      <c r="D53" s="44" t="s">
        <v>122</v>
      </c>
      <c r="E53" s="44" t="s">
        <v>123</v>
      </c>
      <c r="F53" s="44" t="s">
        <v>124</v>
      </c>
      <c r="G53" s="51" t="s">
        <v>125</v>
      </c>
      <c r="H53" s="50">
        <v>15000</v>
      </c>
      <c r="I53" s="50"/>
      <c r="J53" s="46"/>
      <c r="K53" s="51" t="s">
        <v>77</v>
      </c>
    </row>
    <row r="54" spans="1:11" x14ac:dyDescent="0.25">
      <c r="A54" s="96" t="s">
        <v>126</v>
      </c>
      <c r="B54" s="44"/>
      <c r="C54" s="45"/>
      <c r="D54" s="45"/>
      <c r="E54" s="44"/>
      <c r="F54" s="45"/>
      <c r="G54" s="44"/>
      <c r="H54" s="46"/>
      <c r="I54" s="46"/>
      <c r="J54" s="46"/>
      <c r="K54" s="47"/>
    </row>
    <row r="55" spans="1:11" x14ac:dyDescent="0.25">
      <c r="A55" s="97" t="s">
        <v>33</v>
      </c>
      <c r="B55" s="44"/>
      <c r="C55" s="45"/>
      <c r="D55" s="45"/>
      <c r="E55" s="44"/>
      <c r="F55" s="45"/>
      <c r="G55" s="44"/>
      <c r="H55" s="46"/>
      <c r="I55" s="46"/>
      <c r="J55" s="46"/>
      <c r="K55" s="47"/>
    </row>
    <row r="56" spans="1:11" ht="147" x14ac:dyDescent="0.25">
      <c r="A56" s="49" t="s">
        <v>127</v>
      </c>
      <c r="B56" s="44" t="s">
        <v>128</v>
      </c>
      <c r="C56" s="44" t="s">
        <v>129</v>
      </c>
      <c r="D56" s="44" t="s">
        <v>130</v>
      </c>
      <c r="E56" s="44" t="s">
        <v>131</v>
      </c>
      <c r="F56" s="44" t="s">
        <v>132</v>
      </c>
      <c r="G56" s="51" t="s">
        <v>133</v>
      </c>
      <c r="H56" s="50">
        <v>350000</v>
      </c>
      <c r="I56" s="46"/>
      <c r="J56" s="50">
        <v>500000</v>
      </c>
      <c r="K56" s="51" t="s">
        <v>134</v>
      </c>
    </row>
    <row r="57" spans="1:11" ht="21" x14ac:dyDescent="0.25">
      <c r="A57" s="49"/>
      <c r="B57" s="44"/>
      <c r="C57" s="44"/>
      <c r="D57" s="44"/>
      <c r="E57" s="44" t="s">
        <v>135</v>
      </c>
      <c r="F57" s="44" t="s">
        <v>75</v>
      </c>
      <c r="G57" s="51" t="s">
        <v>136</v>
      </c>
      <c r="H57" s="50"/>
      <c r="I57" s="46"/>
      <c r="J57" s="50"/>
      <c r="K57" s="51"/>
    </row>
    <row r="58" spans="1:11" x14ac:dyDescent="0.25">
      <c r="A58" s="98"/>
      <c r="B58" s="44"/>
      <c r="C58" s="44"/>
      <c r="D58" s="44"/>
      <c r="E58" s="64">
        <v>4</v>
      </c>
      <c r="F58" s="44"/>
      <c r="G58" s="51"/>
      <c r="H58" s="50">
        <f>SUM(H52:H57)</f>
        <v>445000</v>
      </c>
      <c r="I58" s="50"/>
      <c r="J58" s="46">
        <f>SUM(J52:J57)</f>
        <v>500000</v>
      </c>
      <c r="K58" s="51"/>
    </row>
    <row r="59" spans="1:11" ht="42" x14ac:dyDescent="0.25">
      <c r="A59" s="99" t="s">
        <v>10</v>
      </c>
      <c r="B59" s="100" t="s">
        <v>11</v>
      </c>
      <c r="C59" s="100" t="s">
        <v>12</v>
      </c>
      <c r="D59" s="100" t="s">
        <v>13</v>
      </c>
      <c r="E59" s="100" t="s">
        <v>14</v>
      </c>
      <c r="F59" s="100" t="s">
        <v>15</v>
      </c>
      <c r="G59" s="100" t="s">
        <v>16</v>
      </c>
      <c r="H59" s="420" t="s">
        <v>17</v>
      </c>
      <c r="I59" s="421"/>
      <c r="J59" s="422"/>
      <c r="K59" s="100" t="s">
        <v>18</v>
      </c>
    </row>
    <row r="60" spans="1:11" ht="21" x14ac:dyDescent="0.25">
      <c r="A60" s="101"/>
      <c r="B60" s="17"/>
      <c r="C60" s="17"/>
      <c r="D60" s="17" t="s">
        <v>19</v>
      </c>
      <c r="E60" s="17"/>
      <c r="F60" s="17"/>
      <c r="G60" s="17"/>
      <c r="H60" s="417" t="s">
        <v>20</v>
      </c>
      <c r="I60" s="418"/>
      <c r="J60" s="419"/>
      <c r="K60" s="17"/>
    </row>
    <row r="61" spans="1:11" x14ac:dyDescent="0.25">
      <c r="A61" s="101"/>
      <c r="B61" s="17"/>
      <c r="C61" s="17"/>
      <c r="D61" s="17"/>
      <c r="E61" s="17"/>
      <c r="F61" s="17"/>
      <c r="G61" s="17"/>
      <c r="H61" s="102"/>
      <c r="I61" s="278"/>
      <c r="J61" s="279"/>
      <c r="K61" s="17"/>
    </row>
    <row r="62" spans="1:11" x14ac:dyDescent="0.25">
      <c r="A62" s="103"/>
      <c r="B62" s="20"/>
      <c r="C62" s="20"/>
      <c r="D62" s="20"/>
      <c r="E62" s="20"/>
      <c r="F62" s="20"/>
      <c r="G62" s="20"/>
      <c r="H62" s="22" t="s">
        <v>21</v>
      </c>
      <c r="I62" s="22" t="s">
        <v>22</v>
      </c>
      <c r="J62" s="23" t="s">
        <v>23</v>
      </c>
      <c r="K62" s="24"/>
    </row>
    <row r="63" spans="1:11" x14ac:dyDescent="0.25">
      <c r="A63" s="104" t="s">
        <v>24</v>
      </c>
      <c r="B63" s="26" t="s">
        <v>25</v>
      </c>
      <c r="C63" s="26" t="s">
        <v>26</v>
      </c>
      <c r="D63" s="26" t="s">
        <v>27</v>
      </c>
      <c r="E63" s="26" t="s">
        <v>28</v>
      </c>
      <c r="F63" s="26" t="s">
        <v>29</v>
      </c>
      <c r="G63" s="26" t="s">
        <v>30</v>
      </c>
      <c r="H63" s="30"/>
      <c r="I63" s="30"/>
      <c r="J63" s="31"/>
      <c r="K63" s="32" t="s">
        <v>31</v>
      </c>
    </row>
    <row r="64" spans="1:11" ht="73.5" x14ac:dyDescent="0.25">
      <c r="A64" s="88" t="s">
        <v>137</v>
      </c>
      <c r="B64" s="44" t="s">
        <v>120</v>
      </c>
      <c r="C64" s="44" t="s">
        <v>121</v>
      </c>
      <c r="D64" s="44" t="s">
        <v>122</v>
      </c>
      <c r="E64" s="44" t="s">
        <v>123</v>
      </c>
      <c r="F64" s="44" t="s">
        <v>124</v>
      </c>
      <c r="G64" s="51" t="s">
        <v>125</v>
      </c>
      <c r="H64" s="50">
        <v>15000</v>
      </c>
      <c r="I64" s="50"/>
      <c r="J64" s="46"/>
      <c r="K64" s="51" t="s">
        <v>77</v>
      </c>
    </row>
    <row r="65" spans="1:11" x14ac:dyDescent="0.25">
      <c r="A65" s="96" t="s">
        <v>126</v>
      </c>
      <c r="B65" s="44"/>
      <c r="C65" s="45"/>
      <c r="D65" s="45"/>
      <c r="E65" s="44"/>
      <c r="F65" s="45"/>
      <c r="G65" s="44"/>
      <c r="H65" s="46"/>
      <c r="I65" s="46"/>
      <c r="J65" s="46"/>
      <c r="K65" s="47"/>
    </row>
    <row r="66" spans="1:11" x14ac:dyDescent="0.25">
      <c r="A66" s="97" t="s">
        <v>33</v>
      </c>
      <c r="B66" s="44"/>
      <c r="C66" s="45"/>
      <c r="D66" s="45"/>
      <c r="E66" s="44"/>
      <c r="F66" s="45"/>
      <c r="G66" s="44"/>
      <c r="H66" s="46"/>
      <c r="I66" s="46"/>
      <c r="J66" s="46"/>
      <c r="K66" s="47"/>
    </row>
    <row r="67" spans="1:11" ht="147" x14ac:dyDescent="0.25">
      <c r="A67" s="49" t="s">
        <v>127</v>
      </c>
      <c r="B67" s="44" t="s">
        <v>128</v>
      </c>
      <c r="C67" s="44" t="s">
        <v>129</v>
      </c>
      <c r="D67" s="44" t="s">
        <v>130</v>
      </c>
      <c r="E67" s="44" t="s">
        <v>131</v>
      </c>
      <c r="F67" s="44" t="s">
        <v>132</v>
      </c>
      <c r="G67" s="51" t="s">
        <v>133</v>
      </c>
      <c r="H67" s="50">
        <v>350000</v>
      </c>
      <c r="I67" s="46"/>
      <c r="J67" s="50">
        <v>500000</v>
      </c>
      <c r="K67" s="51" t="s">
        <v>134</v>
      </c>
    </row>
    <row r="68" spans="1:11" ht="73.5" x14ac:dyDescent="0.25">
      <c r="A68" s="88" t="s">
        <v>138</v>
      </c>
      <c r="B68" s="44" t="s">
        <v>139</v>
      </c>
      <c r="C68" s="44" t="s">
        <v>140</v>
      </c>
      <c r="D68" s="44" t="s">
        <v>141</v>
      </c>
      <c r="E68" s="44" t="s">
        <v>142</v>
      </c>
      <c r="F68" s="44" t="s">
        <v>143</v>
      </c>
      <c r="G68" s="51" t="s">
        <v>144</v>
      </c>
      <c r="H68" s="50">
        <v>10000</v>
      </c>
      <c r="I68" s="46"/>
      <c r="J68" s="46"/>
      <c r="K68" s="51" t="s">
        <v>145</v>
      </c>
    </row>
    <row r="69" spans="1:11" ht="73.5" x14ac:dyDescent="0.25">
      <c r="A69" s="88" t="s">
        <v>146</v>
      </c>
      <c r="B69" s="44" t="s">
        <v>147</v>
      </c>
      <c r="C69" s="44" t="s">
        <v>148</v>
      </c>
      <c r="D69" s="44" t="s">
        <v>149</v>
      </c>
      <c r="E69" s="44" t="s">
        <v>150</v>
      </c>
      <c r="F69" s="44" t="s">
        <v>151</v>
      </c>
      <c r="G69" s="51" t="s">
        <v>152</v>
      </c>
      <c r="H69" s="50">
        <v>50000</v>
      </c>
      <c r="I69" s="46"/>
      <c r="J69" s="46"/>
      <c r="K69" s="51" t="s">
        <v>153</v>
      </c>
    </row>
    <row r="70" spans="1:11" x14ac:dyDescent="0.25">
      <c r="A70" s="49"/>
      <c r="B70" s="44"/>
      <c r="C70" s="44"/>
      <c r="D70" s="44"/>
      <c r="E70" s="64">
        <v>5</v>
      </c>
      <c r="F70" s="44"/>
      <c r="G70" s="51"/>
      <c r="H70" s="50">
        <f>SUM(H64:H69)</f>
        <v>425000</v>
      </c>
      <c r="I70" s="46"/>
      <c r="J70" s="50">
        <f>SUM(J64:J69)</f>
        <v>500000</v>
      </c>
      <c r="K70" s="51"/>
    </row>
    <row r="71" spans="1:11" ht="42" x14ac:dyDescent="0.25">
      <c r="A71" s="282" t="s">
        <v>10</v>
      </c>
      <c r="B71" s="280" t="s">
        <v>11</v>
      </c>
      <c r="C71" s="100" t="s">
        <v>12</v>
      </c>
      <c r="D71" s="280" t="s">
        <v>13</v>
      </c>
      <c r="E71" s="280" t="s">
        <v>14</v>
      </c>
      <c r="F71" s="100" t="s">
        <v>15</v>
      </c>
      <c r="G71" s="280" t="s">
        <v>16</v>
      </c>
      <c r="H71" s="420" t="s">
        <v>17</v>
      </c>
      <c r="I71" s="421"/>
      <c r="J71" s="422"/>
      <c r="K71" s="17" t="s">
        <v>18</v>
      </c>
    </row>
    <row r="72" spans="1:11" ht="21" x14ac:dyDescent="0.25">
      <c r="A72" s="15"/>
      <c r="B72" s="277"/>
      <c r="C72" s="17"/>
      <c r="D72" s="277" t="s">
        <v>19</v>
      </c>
      <c r="E72" s="277"/>
      <c r="F72" s="17"/>
      <c r="G72" s="277"/>
      <c r="H72" s="417" t="s">
        <v>20</v>
      </c>
      <c r="I72" s="418"/>
      <c r="J72" s="419"/>
      <c r="K72" s="17"/>
    </row>
    <row r="73" spans="1:11" x14ac:dyDescent="0.25">
      <c r="A73" s="15"/>
      <c r="B73" s="277"/>
      <c r="C73" s="17"/>
      <c r="D73" s="277"/>
      <c r="E73" s="277"/>
      <c r="F73" s="17"/>
      <c r="G73" s="277"/>
      <c r="H73" s="85"/>
      <c r="I73" s="278"/>
      <c r="J73" s="279"/>
      <c r="K73" s="17"/>
    </row>
    <row r="74" spans="1:11" x14ac:dyDescent="0.25">
      <c r="A74" s="18"/>
      <c r="B74" s="19"/>
      <c r="C74" s="20"/>
      <c r="D74" s="19"/>
      <c r="E74" s="19"/>
      <c r="F74" s="20"/>
      <c r="G74" s="19"/>
      <c r="H74" s="21" t="s">
        <v>21</v>
      </c>
      <c r="I74" s="22" t="s">
        <v>22</v>
      </c>
      <c r="J74" s="23" t="s">
        <v>23</v>
      </c>
      <c r="K74" s="24"/>
    </row>
    <row r="75" spans="1:11" x14ac:dyDescent="0.25">
      <c r="A75" s="25" t="s">
        <v>24</v>
      </c>
      <c r="B75" s="26" t="s">
        <v>25</v>
      </c>
      <c r="C75" s="27" t="s">
        <v>26</v>
      </c>
      <c r="D75" s="28" t="s">
        <v>27</v>
      </c>
      <c r="E75" s="28" t="s">
        <v>28</v>
      </c>
      <c r="F75" s="26" t="s">
        <v>29</v>
      </c>
      <c r="G75" s="28" t="s">
        <v>30</v>
      </c>
      <c r="H75" s="29"/>
      <c r="I75" s="30"/>
      <c r="J75" s="31"/>
      <c r="K75" s="32" t="s">
        <v>31</v>
      </c>
    </row>
    <row r="76" spans="1:11" ht="94.5" x14ac:dyDescent="0.25">
      <c r="A76" s="44" t="s">
        <v>154</v>
      </c>
      <c r="B76" s="44" t="s">
        <v>155</v>
      </c>
      <c r="C76" s="44" t="s">
        <v>156</v>
      </c>
      <c r="D76" s="44" t="s">
        <v>157</v>
      </c>
      <c r="E76" s="44" t="s">
        <v>158</v>
      </c>
      <c r="F76" s="44" t="s">
        <v>159</v>
      </c>
      <c r="G76" s="51" t="s">
        <v>461</v>
      </c>
      <c r="H76" s="50">
        <v>50000</v>
      </c>
      <c r="I76" s="46"/>
      <c r="J76" s="50"/>
      <c r="K76" s="51" t="s">
        <v>161</v>
      </c>
    </row>
    <row r="77" spans="1:11" ht="63" x14ac:dyDescent="0.25">
      <c r="A77" s="44" t="s">
        <v>474</v>
      </c>
      <c r="B77" s="44" t="s">
        <v>475</v>
      </c>
      <c r="C77" s="44" t="s">
        <v>476</v>
      </c>
      <c r="D77" s="44" t="s">
        <v>477</v>
      </c>
      <c r="E77" s="44" t="s">
        <v>478</v>
      </c>
      <c r="F77" s="44" t="s">
        <v>479</v>
      </c>
      <c r="G77" s="51" t="s">
        <v>485</v>
      </c>
      <c r="H77" s="50">
        <v>50000</v>
      </c>
      <c r="I77" s="46"/>
      <c r="J77" s="50"/>
      <c r="K77" s="51" t="s">
        <v>481</v>
      </c>
    </row>
    <row r="78" spans="1:11" ht="21" x14ac:dyDescent="0.25">
      <c r="A78" s="106" t="s">
        <v>162</v>
      </c>
      <c r="B78" s="44"/>
      <c r="C78" s="44"/>
      <c r="D78" s="44"/>
      <c r="E78" s="44"/>
      <c r="F78" s="44"/>
      <c r="G78" s="51"/>
      <c r="H78" s="50"/>
      <c r="I78" s="46"/>
      <c r="J78" s="46"/>
      <c r="K78" s="51"/>
    </row>
    <row r="79" spans="1:11" x14ac:dyDescent="0.25">
      <c r="A79" s="48" t="s">
        <v>55</v>
      </c>
      <c r="B79" s="44"/>
      <c r="C79" s="45"/>
      <c r="D79" s="45"/>
      <c r="E79" s="44"/>
      <c r="F79" s="45"/>
      <c r="G79" s="44"/>
      <c r="H79" s="46"/>
      <c r="I79" s="46"/>
      <c r="J79" s="46"/>
      <c r="K79" s="47"/>
    </row>
    <row r="80" spans="1:11" ht="98.25" customHeight="1" x14ac:dyDescent="0.25">
      <c r="A80" s="49" t="s">
        <v>163</v>
      </c>
      <c r="B80" s="44" t="s">
        <v>164</v>
      </c>
      <c r="C80" s="44" t="s">
        <v>165</v>
      </c>
      <c r="D80" s="79" t="s">
        <v>166</v>
      </c>
      <c r="E80" s="44" t="s">
        <v>167</v>
      </c>
      <c r="F80" s="44" t="s">
        <v>168</v>
      </c>
      <c r="G80" s="44" t="s">
        <v>169</v>
      </c>
      <c r="H80" s="50">
        <v>25000</v>
      </c>
      <c r="I80" s="46"/>
      <c r="J80" s="46"/>
      <c r="K80" s="51" t="s">
        <v>170</v>
      </c>
    </row>
    <row r="81" spans="1:11" ht="52.5" x14ac:dyDescent="0.25">
      <c r="A81" s="52"/>
      <c r="B81" s="53"/>
      <c r="C81" s="107"/>
      <c r="D81" s="107"/>
      <c r="E81" s="53" t="s">
        <v>171</v>
      </c>
      <c r="F81" s="53" t="s">
        <v>172</v>
      </c>
      <c r="G81" s="53" t="s">
        <v>173</v>
      </c>
      <c r="H81" s="276">
        <v>360000</v>
      </c>
      <c r="I81" s="55"/>
      <c r="J81" s="55"/>
      <c r="K81" s="108"/>
    </row>
    <row r="82" spans="1:11" ht="63" x14ac:dyDescent="0.25">
      <c r="A82" s="49"/>
      <c r="B82" s="44"/>
      <c r="C82" s="45"/>
      <c r="D82" s="45"/>
      <c r="E82" s="79" t="s">
        <v>462</v>
      </c>
      <c r="F82" s="44" t="s">
        <v>463</v>
      </c>
      <c r="G82" s="44" t="s">
        <v>464</v>
      </c>
      <c r="H82" s="109">
        <v>20000</v>
      </c>
      <c r="I82" s="109">
        <v>20000</v>
      </c>
      <c r="J82" s="109"/>
      <c r="K82" s="47"/>
    </row>
    <row r="83" spans="1:11" x14ac:dyDescent="0.25">
      <c r="A83" s="49"/>
      <c r="B83" s="44"/>
      <c r="C83" s="45"/>
      <c r="D83" s="45"/>
      <c r="E83" s="64">
        <v>6</v>
      </c>
      <c r="F83" s="44"/>
      <c r="G83" s="44"/>
      <c r="H83" s="46">
        <f>SUM(H76:H82)</f>
        <v>505000</v>
      </c>
      <c r="I83" s="46">
        <f>SUM(I76:I82)</f>
        <v>20000</v>
      </c>
      <c r="J83" s="46">
        <f>SUM(J76:J82)</f>
        <v>0</v>
      </c>
      <c r="K83" s="47"/>
    </row>
    <row r="84" spans="1:11" ht="42" x14ac:dyDescent="0.25">
      <c r="A84" s="15" t="s">
        <v>10</v>
      </c>
      <c r="B84" s="277" t="s">
        <v>11</v>
      </c>
      <c r="C84" s="17" t="s">
        <v>12</v>
      </c>
      <c r="D84" s="277" t="s">
        <v>13</v>
      </c>
      <c r="E84" s="277" t="s">
        <v>14</v>
      </c>
      <c r="F84" s="17" t="s">
        <v>15</v>
      </c>
      <c r="G84" s="277" t="s">
        <v>16</v>
      </c>
      <c r="H84" s="414" t="s">
        <v>17</v>
      </c>
      <c r="I84" s="415"/>
      <c r="J84" s="416"/>
      <c r="K84" s="17" t="s">
        <v>18</v>
      </c>
    </row>
    <row r="85" spans="1:11" ht="21" x14ac:dyDescent="0.25">
      <c r="A85" s="15"/>
      <c r="B85" s="277"/>
      <c r="C85" s="17"/>
      <c r="D85" s="277" t="s">
        <v>19</v>
      </c>
      <c r="E85" s="277"/>
      <c r="F85" s="17"/>
      <c r="G85" s="277"/>
      <c r="H85" s="417" t="s">
        <v>20</v>
      </c>
      <c r="I85" s="418"/>
      <c r="J85" s="419"/>
      <c r="K85" s="17"/>
    </row>
    <row r="86" spans="1:11" x14ac:dyDescent="0.25">
      <c r="A86" s="15"/>
      <c r="B86" s="277"/>
      <c r="C86" s="17"/>
      <c r="D86" s="277"/>
      <c r="E86" s="277"/>
      <c r="F86" s="17"/>
      <c r="G86" s="277"/>
      <c r="H86" s="85"/>
      <c r="I86" s="278"/>
      <c r="J86" s="279"/>
      <c r="K86" s="17"/>
    </row>
    <row r="87" spans="1:11" x14ac:dyDescent="0.25">
      <c r="A87" s="18"/>
      <c r="B87" s="19"/>
      <c r="C87" s="20"/>
      <c r="D87" s="19"/>
      <c r="E87" s="19"/>
      <c r="F87" s="20"/>
      <c r="G87" s="19"/>
      <c r="H87" s="21" t="s">
        <v>21</v>
      </c>
      <c r="I87" s="22" t="s">
        <v>22</v>
      </c>
      <c r="J87" s="23" t="s">
        <v>23</v>
      </c>
      <c r="K87" s="24"/>
    </row>
    <row r="88" spans="1:11" x14ac:dyDescent="0.25">
      <c r="A88" s="25" t="s">
        <v>24</v>
      </c>
      <c r="B88" s="26" t="s">
        <v>25</v>
      </c>
      <c r="C88" s="27" t="s">
        <v>26</v>
      </c>
      <c r="D88" s="28" t="s">
        <v>27</v>
      </c>
      <c r="E88" s="28" t="s">
        <v>28</v>
      </c>
      <c r="F88" s="26" t="s">
        <v>29</v>
      </c>
      <c r="G88" s="28" t="s">
        <v>30</v>
      </c>
      <c r="H88" s="29"/>
      <c r="I88" s="30"/>
      <c r="J88" s="31"/>
      <c r="K88" s="32" t="s">
        <v>31</v>
      </c>
    </row>
    <row r="89" spans="1:11" ht="63" x14ac:dyDescent="0.25">
      <c r="A89" s="49"/>
      <c r="B89" s="44"/>
      <c r="C89" s="45"/>
      <c r="D89" s="45"/>
      <c r="E89" s="79" t="s">
        <v>465</v>
      </c>
      <c r="F89" s="44" t="s">
        <v>463</v>
      </c>
      <c r="G89" s="44" t="s">
        <v>464</v>
      </c>
      <c r="H89" s="109">
        <v>10000</v>
      </c>
      <c r="I89" s="109"/>
      <c r="J89" s="109"/>
      <c r="K89" s="47"/>
    </row>
    <row r="90" spans="1:11" x14ac:dyDescent="0.25">
      <c r="A90" s="43" t="s">
        <v>177</v>
      </c>
      <c r="B90" s="44"/>
      <c r="C90" s="45"/>
      <c r="D90" s="45"/>
      <c r="E90" s="44"/>
      <c r="F90" s="45"/>
      <c r="G90" s="44"/>
      <c r="H90" s="46"/>
      <c r="I90" s="46"/>
      <c r="J90" s="46"/>
      <c r="K90" s="47"/>
    </row>
    <row r="91" spans="1:11" x14ac:dyDescent="0.25">
      <c r="A91" s="48" t="s">
        <v>178</v>
      </c>
      <c r="B91" s="44"/>
      <c r="C91" s="45"/>
      <c r="D91" s="45"/>
      <c r="E91" s="44"/>
      <c r="F91" s="45"/>
      <c r="G91" s="44"/>
      <c r="H91" s="46"/>
      <c r="I91" s="46"/>
      <c r="J91" s="46"/>
      <c r="K91" s="47"/>
    </row>
    <row r="92" spans="1:11" ht="147" x14ac:dyDescent="0.25">
      <c r="A92" s="49" t="s">
        <v>179</v>
      </c>
      <c r="B92" s="44" t="s">
        <v>180</v>
      </c>
      <c r="C92" s="44" t="s">
        <v>181</v>
      </c>
      <c r="D92" s="44" t="s">
        <v>182</v>
      </c>
      <c r="E92" s="44" t="s">
        <v>183</v>
      </c>
      <c r="F92" s="44" t="s">
        <v>184</v>
      </c>
      <c r="G92" s="44" t="s">
        <v>484</v>
      </c>
      <c r="H92" s="50">
        <v>630000</v>
      </c>
      <c r="I92" s="46"/>
      <c r="J92" s="46"/>
      <c r="K92" s="51" t="s">
        <v>170</v>
      </c>
    </row>
    <row r="93" spans="1:11" ht="21" x14ac:dyDescent="0.25">
      <c r="A93" s="43" t="s">
        <v>186</v>
      </c>
      <c r="B93" s="44"/>
      <c r="C93" s="44"/>
      <c r="D93" s="44"/>
      <c r="E93" s="44"/>
      <c r="F93" s="44"/>
      <c r="G93" s="44"/>
      <c r="H93" s="50"/>
      <c r="I93" s="46"/>
      <c r="J93" s="46"/>
      <c r="K93" s="51"/>
    </row>
    <row r="94" spans="1:11" x14ac:dyDescent="0.25">
      <c r="A94" s="48" t="s">
        <v>55</v>
      </c>
      <c r="B94" s="274"/>
      <c r="C94" s="44"/>
      <c r="D94" s="44"/>
      <c r="E94" s="44"/>
      <c r="F94" s="44"/>
      <c r="G94" s="44"/>
      <c r="H94" s="50"/>
      <c r="I94" s="46"/>
      <c r="J94" s="46"/>
      <c r="K94" s="51"/>
    </row>
    <row r="95" spans="1:11" ht="42" x14ac:dyDescent="0.25">
      <c r="A95" s="49" t="s">
        <v>466</v>
      </c>
      <c r="B95" s="44" t="s">
        <v>467</v>
      </c>
      <c r="C95" s="44" t="s">
        <v>468</v>
      </c>
      <c r="D95" s="44" t="s">
        <v>469</v>
      </c>
      <c r="E95" s="44" t="s">
        <v>470</v>
      </c>
      <c r="F95" s="44" t="s">
        <v>471</v>
      </c>
      <c r="G95" s="44" t="s">
        <v>472</v>
      </c>
      <c r="H95" s="50"/>
      <c r="I95" s="46"/>
      <c r="J95" s="50">
        <v>250000</v>
      </c>
      <c r="K95" s="51" t="s">
        <v>170</v>
      </c>
    </row>
    <row r="96" spans="1:11" x14ac:dyDescent="0.25">
      <c r="A96" s="49"/>
      <c r="B96" s="44"/>
      <c r="C96" s="44"/>
      <c r="D96" s="44"/>
      <c r="E96" s="44"/>
      <c r="F96" s="44"/>
      <c r="G96" s="44"/>
      <c r="H96" s="50">
        <f>SUM(H89:H95)</f>
        <v>640000</v>
      </c>
      <c r="I96" s="46">
        <f>SUM(I89:I95)</f>
        <v>0</v>
      </c>
      <c r="J96" s="50">
        <f>SUM(J89:J95)</f>
        <v>250000</v>
      </c>
      <c r="K96" s="51"/>
    </row>
    <row r="97" spans="1:11" x14ac:dyDescent="0.25">
      <c r="A97" s="49"/>
      <c r="B97" s="44"/>
      <c r="C97" s="44"/>
      <c r="D97" s="44"/>
      <c r="E97" s="64">
        <v>7</v>
      </c>
      <c r="F97" s="44"/>
      <c r="G97" s="44"/>
      <c r="H97" s="50"/>
      <c r="I97" s="46"/>
      <c r="J97" s="50"/>
      <c r="K97" s="51"/>
    </row>
    <row r="98" spans="1:11" x14ac:dyDescent="0.25">
      <c r="A98" s="33"/>
      <c r="B98" s="34"/>
      <c r="C98" s="34"/>
      <c r="D98" s="34"/>
      <c r="E98" s="34"/>
      <c r="F98" s="34"/>
      <c r="G98" s="34"/>
      <c r="H98" s="66"/>
      <c r="I98" s="36"/>
      <c r="J98" s="66"/>
      <c r="K98" s="67"/>
    </row>
    <row r="99" spans="1:11" x14ac:dyDescent="0.25">
      <c r="A99" s="33"/>
      <c r="B99" s="34"/>
      <c r="C99" s="34"/>
      <c r="D99" s="34"/>
      <c r="E99" s="34"/>
      <c r="F99" s="34"/>
      <c r="G99" s="34"/>
      <c r="H99" s="66"/>
      <c r="I99" s="36"/>
      <c r="J99" s="66"/>
      <c r="K99" s="67"/>
    </row>
    <row r="100" spans="1:11" x14ac:dyDescent="0.25">
      <c r="A100" s="33"/>
      <c r="B100" s="34"/>
      <c r="C100" s="34"/>
      <c r="D100" s="34"/>
      <c r="E100" s="34"/>
      <c r="F100" s="34"/>
      <c r="G100" s="34"/>
      <c r="H100" s="66"/>
      <c r="I100" s="36"/>
      <c r="J100" s="66"/>
      <c r="K100" s="67"/>
    </row>
    <row r="101" spans="1:11" x14ac:dyDescent="0.25">
      <c r="A101" s="33"/>
      <c r="B101" s="34"/>
      <c r="C101" s="34"/>
      <c r="D101" s="34"/>
      <c r="E101" s="34"/>
      <c r="F101" s="34"/>
      <c r="G101" s="34"/>
      <c r="H101" s="66"/>
      <c r="I101" s="36"/>
      <c r="J101" s="66"/>
      <c r="K101" s="67"/>
    </row>
    <row r="102" spans="1:11" x14ac:dyDescent="0.25">
      <c r="A102" s="33"/>
      <c r="B102" s="34"/>
      <c r="C102" s="34"/>
      <c r="D102" s="34"/>
      <c r="E102" s="34"/>
      <c r="F102" s="34"/>
      <c r="G102" s="34"/>
      <c r="H102" s="66"/>
      <c r="I102" s="36"/>
      <c r="J102" s="66"/>
      <c r="K102" s="67"/>
    </row>
    <row r="103" spans="1:11" ht="42" x14ac:dyDescent="0.25">
      <c r="A103" s="282" t="s">
        <v>10</v>
      </c>
      <c r="B103" s="280" t="s">
        <v>11</v>
      </c>
      <c r="C103" s="100" t="s">
        <v>12</v>
      </c>
      <c r="D103" s="280" t="s">
        <v>13</v>
      </c>
      <c r="E103" s="280" t="s">
        <v>14</v>
      </c>
      <c r="F103" s="100" t="s">
        <v>15</v>
      </c>
      <c r="G103" s="280" t="s">
        <v>16</v>
      </c>
      <c r="H103" s="420" t="s">
        <v>17</v>
      </c>
      <c r="I103" s="421"/>
      <c r="J103" s="422"/>
      <c r="K103" s="281" t="s">
        <v>18</v>
      </c>
    </row>
    <row r="104" spans="1:11" ht="21" x14ac:dyDescent="0.25">
      <c r="A104" s="15"/>
      <c r="B104" s="277"/>
      <c r="C104" s="17"/>
      <c r="D104" s="277" t="s">
        <v>19</v>
      </c>
      <c r="E104" s="277"/>
      <c r="F104" s="17"/>
      <c r="G104" s="277"/>
      <c r="H104" s="417" t="s">
        <v>20</v>
      </c>
      <c r="I104" s="418"/>
      <c r="J104" s="419"/>
      <c r="K104" s="279"/>
    </row>
    <row r="105" spans="1:11" x14ac:dyDescent="0.25">
      <c r="A105" s="15"/>
      <c r="B105" s="277"/>
      <c r="C105" s="17"/>
      <c r="D105" s="277"/>
      <c r="E105" s="277"/>
      <c r="F105" s="17"/>
      <c r="G105" s="277"/>
      <c r="H105" s="85"/>
      <c r="I105" s="278"/>
      <c r="J105" s="279"/>
      <c r="K105" s="279"/>
    </row>
    <row r="106" spans="1:11" x14ac:dyDescent="0.25">
      <c r="A106" s="18"/>
      <c r="B106" s="19"/>
      <c r="C106" s="20"/>
      <c r="D106" s="19"/>
      <c r="E106" s="19"/>
      <c r="F106" s="20"/>
      <c r="G106" s="19"/>
      <c r="H106" s="21" t="s">
        <v>21</v>
      </c>
      <c r="I106" s="22" t="s">
        <v>22</v>
      </c>
      <c r="J106" s="23" t="s">
        <v>23</v>
      </c>
      <c r="K106" s="110"/>
    </row>
    <row r="107" spans="1:11" x14ac:dyDescent="0.25">
      <c r="A107" s="25" t="s">
        <v>24</v>
      </c>
      <c r="B107" s="26" t="s">
        <v>25</v>
      </c>
      <c r="C107" s="27" t="s">
        <v>26</v>
      </c>
      <c r="D107" s="28" t="s">
        <v>27</v>
      </c>
      <c r="E107" s="28" t="s">
        <v>28</v>
      </c>
      <c r="F107" s="26" t="s">
        <v>29</v>
      </c>
      <c r="G107" s="28" t="s">
        <v>30</v>
      </c>
      <c r="H107" s="29"/>
      <c r="I107" s="30"/>
      <c r="J107" s="31"/>
      <c r="K107" s="111" t="s">
        <v>31</v>
      </c>
    </row>
    <row r="108" spans="1:11" x14ac:dyDescent="0.25">
      <c r="A108" s="49"/>
      <c r="B108" s="44"/>
      <c r="C108" s="44"/>
      <c r="D108" s="44"/>
      <c r="E108" s="44"/>
      <c r="F108" s="44"/>
      <c r="G108" s="44"/>
      <c r="H108" s="50"/>
      <c r="I108" s="46"/>
      <c r="J108" s="50"/>
      <c r="K108" s="51"/>
    </row>
    <row r="109" spans="1:11" ht="42" x14ac:dyDescent="0.25">
      <c r="A109" s="49" t="s">
        <v>194</v>
      </c>
      <c r="B109" s="44" t="s">
        <v>195</v>
      </c>
      <c r="C109" s="44" t="s">
        <v>196</v>
      </c>
      <c r="D109" s="44" t="s">
        <v>197</v>
      </c>
      <c r="E109" s="44" t="s">
        <v>198</v>
      </c>
      <c r="F109" s="44" t="s">
        <v>199</v>
      </c>
      <c r="G109" s="51" t="s">
        <v>200</v>
      </c>
      <c r="H109" s="50"/>
      <c r="I109" s="46"/>
      <c r="J109" s="50">
        <v>500000</v>
      </c>
      <c r="K109" s="51"/>
    </row>
    <row r="110" spans="1:11" ht="63" x14ac:dyDescent="0.25">
      <c r="A110" s="49" t="s">
        <v>201</v>
      </c>
      <c r="B110" s="44" t="s">
        <v>202</v>
      </c>
      <c r="C110" s="44" t="s">
        <v>203</v>
      </c>
      <c r="D110" s="44" t="s">
        <v>197</v>
      </c>
      <c r="E110" s="44" t="s">
        <v>204</v>
      </c>
      <c r="F110" s="44" t="s">
        <v>205</v>
      </c>
      <c r="G110" s="44" t="s">
        <v>206</v>
      </c>
      <c r="H110" s="50"/>
      <c r="I110" s="46"/>
      <c r="J110" s="50">
        <v>1500000</v>
      </c>
      <c r="K110" s="51" t="s">
        <v>170</v>
      </c>
    </row>
    <row r="111" spans="1:11" ht="21" x14ac:dyDescent="0.25">
      <c r="A111" s="43" t="s">
        <v>207</v>
      </c>
      <c r="B111" s="274"/>
      <c r="C111" s="44"/>
      <c r="D111" s="44"/>
      <c r="E111" s="44"/>
      <c r="F111" s="44"/>
      <c r="G111" s="44"/>
      <c r="H111" s="50"/>
      <c r="I111" s="46"/>
      <c r="J111" s="46"/>
      <c r="K111" s="51"/>
    </row>
    <row r="112" spans="1:11" x14ac:dyDescent="0.25">
      <c r="A112" s="48" t="s">
        <v>33</v>
      </c>
      <c r="B112" s="44"/>
      <c r="C112" s="44"/>
      <c r="D112" s="44"/>
      <c r="E112" s="44"/>
      <c r="F112" s="44"/>
      <c r="G112" s="44"/>
      <c r="H112" s="50"/>
      <c r="I112" s="46"/>
      <c r="J112" s="46"/>
      <c r="K112" s="51"/>
    </row>
    <row r="113" spans="1:11" ht="73.5" x14ac:dyDescent="0.25">
      <c r="A113" s="49" t="s">
        <v>208</v>
      </c>
      <c r="B113" s="44" t="s">
        <v>473</v>
      </c>
      <c r="C113" s="44" t="s">
        <v>210</v>
      </c>
      <c r="D113" s="44" t="s">
        <v>197</v>
      </c>
      <c r="E113" s="44" t="s">
        <v>211</v>
      </c>
      <c r="F113" s="44" t="s">
        <v>212</v>
      </c>
      <c r="G113" s="44" t="s">
        <v>213</v>
      </c>
      <c r="H113" s="50"/>
      <c r="I113" s="46"/>
      <c r="J113" s="109">
        <v>500000</v>
      </c>
      <c r="K113" s="51" t="s">
        <v>170</v>
      </c>
    </row>
    <row r="114" spans="1:11" x14ac:dyDescent="0.25">
      <c r="A114" s="112"/>
      <c r="B114" s="45"/>
      <c r="C114" s="45"/>
      <c r="D114" s="45"/>
      <c r="E114" s="77"/>
      <c r="F114" s="45"/>
      <c r="G114" s="44"/>
      <c r="H114" s="46">
        <f>SUM(H109:H113)</f>
        <v>0</v>
      </c>
      <c r="I114" s="46"/>
      <c r="J114" s="46">
        <f>SUM(J109:J113)</f>
        <v>2500000</v>
      </c>
      <c r="K114" s="47"/>
    </row>
    <row r="115" spans="1:11" x14ac:dyDescent="0.25">
      <c r="A115" s="113"/>
      <c r="B115" s="45"/>
      <c r="C115" s="45"/>
      <c r="D115" s="45"/>
      <c r="E115" s="45"/>
      <c r="F115" s="45"/>
      <c r="G115" s="45"/>
      <c r="H115" s="46"/>
      <c r="I115" s="46"/>
      <c r="J115" s="46"/>
      <c r="K115" s="114"/>
    </row>
    <row r="116" spans="1:11" x14ac:dyDescent="0.25">
      <c r="A116" s="115" t="s">
        <v>214</v>
      </c>
      <c r="B116" s="116"/>
      <c r="C116" s="116"/>
      <c r="D116" s="116"/>
      <c r="E116" s="116"/>
      <c r="F116" s="116"/>
      <c r="G116" s="116"/>
      <c r="H116" s="117">
        <f>+H21+H35+H45+H58+H70+H83+H96+H114</f>
        <v>2520000</v>
      </c>
      <c r="I116" s="117">
        <f>+I21+I35+I45+I58+I70+I83+I96+I114</f>
        <v>20000</v>
      </c>
      <c r="J116" s="46">
        <f>+J21+J35+J45+J58+J70+J83+J96+J114</f>
        <v>3750000</v>
      </c>
      <c r="K116" s="118">
        <f>SUM(H116:J116)</f>
        <v>6290000</v>
      </c>
    </row>
    <row r="117" spans="1:11" ht="21" x14ac:dyDescent="0.25">
      <c r="A117" s="119" t="s">
        <v>215</v>
      </c>
      <c r="B117" s="116"/>
      <c r="C117" s="116"/>
      <c r="D117" s="116"/>
      <c r="E117" s="116"/>
      <c r="F117" s="116"/>
      <c r="G117" s="116"/>
      <c r="H117" s="423"/>
      <c r="I117" s="424"/>
      <c r="J117" s="425"/>
      <c r="K117" s="47"/>
    </row>
    <row r="118" spans="1:11" x14ac:dyDescent="0.25">
      <c r="A118" s="120" t="s">
        <v>216</v>
      </c>
      <c r="B118" s="121"/>
      <c r="C118" s="121"/>
      <c r="D118" s="122" t="s">
        <v>217</v>
      </c>
      <c r="E118" s="121"/>
      <c r="F118" s="121"/>
      <c r="G118" s="121"/>
      <c r="H118" s="123" t="s">
        <v>218</v>
      </c>
      <c r="I118" s="124"/>
      <c r="J118" s="124"/>
      <c r="K118" s="125"/>
    </row>
    <row r="119" spans="1:11" x14ac:dyDescent="0.25">
      <c r="A119" s="126"/>
      <c r="B119" s="35"/>
      <c r="C119" s="35"/>
      <c r="D119" s="127"/>
      <c r="E119" s="35"/>
      <c r="F119" s="35"/>
      <c r="G119" s="35"/>
      <c r="H119" s="128"/>
      <c r="I119" s="37"/>
      <c r="J119" s="37"/>
      <c r="K119" s="129"/>
    </row>
    <row r="120" spans="1:11" x14ac:dyDescent="0.25">
      <c r="A120" s="414" t="s">
        <v>495</v>
      </c>
      <c r="B120" s="415"/>
      <c r="C120" s="35"/>
      <c r="D120" s="414" t="s">
        <v>220</v>
      </c>
      <c r="E120" s="415"/>
      <c r="F120" s="415"/>
      <c r="G120" s="35"/>
      <c r="H120" s="283">
        <v>42884</v>
      </c>
      <c r="I120" s="37"/>
      <c r="J120" s="37"/>
      <c r="K120" s="129"/>
    </row>
    <row r="121" spans="1:11" x14ac:dyDescent="0.25">
      <c r="A121" s="426" t="s">
        <v>496</v>
      </c>
      <c r="B121" s="427"/>
      <c r="C121" s="13"/>
      <c r="D121" s="426" t="s">
        <v>223</v>
      </c>
      <c r="E121" s="427"/>
      <c r="F121" s="427"/>
      <c r="G121" s="131"/>
      <c r="H121" s="132"/>
      <c r="I121" s="14"/>
      <c r="J121" s="14"/>
      <c r="K121" s="114"/>
    </row>
  </sheetData>
  <mergeCells count="23">
    <mergeCell ref="H117:J117"/>
    <mergeCell ref="A120:B120"/>
    <mergeCell ref="D120:F120"/>
    <mergeCell ref="A121:B121"/>
    <mergeCell ref="D121:F121"/>
    <mergeCell ref="H104:J104"/>
    <mergeCell ref="H37:J37"/>
    <mergeCell ref="H38:J38"/>
    <mergeCell ref="H46:J46"/>
    <mergeCell ref="H47:J47"/>
    <mergeCell ref="H59:J59"/>
    <mergeCell ref="H60:J60"/>
    <mergeCell ref="H71:J71"/>
    <mergeCell ref="H72:J72"/>
    <mergeCell ref="H84:J84"/>
    <mergeCell ref="H85:J85"/>
    <mergeCell ref="H103:J103"/>
    <mergeCell ref="H24:J24"/>
    <mergeCell ref="A1:K1"/>
    <mergeCell ref="A2:K2"/>
    <mergeCell ref="H10:J10"/>
    <mergeCell ref="H11:J11"/>
    <mergeCell ref="H23:J23"/>
  </mergeCells>
  <pageMargins left="0.2" right="1.2" top="0.75" bottom="0.75" header="0.3" footer="0.3"/>
  <pageSetup paperSize="5" scale="80" orientation="landscape" verticalDpi="300" r:id="rId1"/>
  <rowBreaks count="6" manualBreakCount="6">
    <brk id="35" max="16383" man="1"/>
    <brk id="45" max="10" man="1"/>
    <brk id="58" max="16383" man="1"/>
    <brk id="70" max="16383" man="1"/>
    <brk id="83"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abSelected="1" view="pageBreakPreview" zoomScale="80" zoomScaleNormal="40" zoomScaleSheetLayoutView="80" workbookViewId="0">
      <selection activeCell="B95" sqref="B95"/>
    </sheetView>
  </sheetViews>
  <sheetFormatPr defaultRowHeight="15" x14ac:dyDescent="0.25"/>
  <cols>
    <col min="1" max="1" width="25.5703125" style="298" customWidth="1"/>
    <col min="2" max="2" width="24.140625" style="298" customWidth="1"/>
    <col min="3" max="3" width="26.7109375" style="381" customWidth="1"/>
    <col min="4" max="4" width="22.5703125" style="382" customWidth="1"/>
    <col min="5" max="5" width="32.28515625" style="381" customWidth="1"/>
    <col min="6" max="6" width="16.42578125" style="383" customWidth="1"/>
    <col min="7" max="7" width="18" style="383" customWidth="1"/>
    <col min="8" max="8" width="16.7109375" style="384" customWidth="1"/>
    <col min="9" max="9" width="17.7109375" style="384" customWidth="1"/>
    <col min="10" max="10" width="13.42578125" style="297" customWidth="1"/>
    <col min="11" max="16384" width="9.140625" style="298"/>
  </cols>
  <sheetData>
    <row r="1" spans="1:10" s="285" customFormat="1" ht="15.75" x14ac:dyDescent="0.25">
      <c r="A1" s="431" t="s">
        <v>593</v>
      </c>
      <c r="B1" s="431"/>
      <c r="C1" s="431"/>
      <c r="D1" s="431"/>
      <c r="E1" s="431"/>
      <c r="F1" s="431"/>
      <c r="G1" s="431"/>
      <c r="H1" s="431"/>
      <c r="I1" s="431"/>
      <c r="J1" s="284"/>
    </row>
    <row r="2" spans="1:10" s="285" customFormat="1" ht="15.75" x14ac:dyDescent="0.25">
      <c r="A2" s="431" t="s">
        <v>494</v>
      </c>
      <c r="B2" s="431"/>
      <c r="C2" s="431"/>
      <c r="D2" s="431"/>
      <c r="E2" s="431"/>
      <c r="F2" s="431"/>
      <c r="G2" s="431"/>
      <c r="H2" s="431"/>
      <c r="I2" s="431"/>
      <c r="J2" s="284"/>
    </row>
    <row r="3" spans="1:10" s="285" customFormat="1" ht="15.75" x14ac:dyDescent="0.25">
      <c r="A3" s="286"/>
      <c r="B3" s="286"/>
      <c r="C3" s="287"/>
      <c r="D3" s="288"/>
      <c r="E3" s="287"/>
      <c r="F3" s="389"/>
      <c r="G3" s="389"/>
      <c r="H3" s="389"/>
      <c r="I3" s="389"/>
      <c r="J3" s="284"/>
    </row>
    <row r="4" spans="1:10" s="285" customFormat="1" ht="15.75" x14ac:dyDescent="0.25">
      <c r="A4" s="289" t="s">
        <v>2</v>
      </c>
      <c r="B4" s="290" t="s">
        <v>508</v>
      </c>
      <c r="C4" s="287"/>
      <c r="D4" s="288"/>
      <c r="E4" s="287"/>
      <c r="F4" s="437" t="s">
        <v>8</v>
      </c>
      <c r="G4" s="437"/>
      <c r="H4" s="435">
        <v>159623819.99000001</v>
      </c>
      <c r="I4" s="436"/>
      <c r="J4" s="284"/>
    </row>
    <row r="5" spans="1:10" s="285" customFormat="1" ht="17.25" customHeight="1" x14ac:dyDescent="0.25">
      <c r="A5" s="289" t="s">
        <v>4</v>
      </c>
      <c r="B5" s="291" t="s">
        <v>5</v>
      </c>
      <c r="C5" s="287"/>
      <c r="D5" s="288"/>
      <c r="E5" s="287"/>
      <c r="F5" s="438" t="s">
        <v>9</v>
      </c>
      <c r="G5" s="438"/>
      <c r="H5" s="439">
        <f>G73</f>
        <v>13064000</v>
      </c>
      <c r="I5" s="440"/>
      <c r="J5" s="284"/>
    </row>
    <row r="6" spans="1:10" s="285" customFormat="1" ht="15.75" x14ac:dyDescent="0.25">
      <c r="A6" s="289" t="s">
        <v>6</v>
      </c>
      <c r="B6" s="292" t="s">
        <v>7</v>
      </c>
      <c r="C6" s="287"/>
      <c r="D6" s="288"/>
      <c r="E6" s="287"/>
      <c r="F6" s="389"/>
      <c r="G6" s="389"/>
      <c r="H6" s="293"/>
      <c r="I6" s="293"/>
      <c r="J6" s="284"/>
    </row>
    <row r="7" spans="1:10" x14ac:dyDescent="0.25">
      <c r="A7" s="272"/>
      <c r="B7" s="4"/>
      <c r="C7" s="294"/>
      <c r="D7" s="4"/>
      <c r="E7" s="294"/>
      <c r="F7" s="295"/>
      <c r="G7" s="295"/>
      <c r="H7" s="296"/>
      <c r="I7" s="296"/>
    </row>
    <row r="8" spans="1:10" x14ac:dyDescent="0.25">
      <c r="A8" s="4"/>
      <c r="B8" s="4"/>
      <c r="C8" s="294"/>
      <c r="D8" s="4"/>
      <c r="E8" s="294"/>
      <c r="F8" s="295"/>
      <c r="G8" s="295"/>
      <c r="H8" s="296"/>
      <c r="I8" s="296"/>
    </row>
    <row r="9" spans="1:10" x14ac:dyDescent="0.25">
      <c r="A9" s="11"/>
      <c r="B9" s="11"/>
      <c r="C9" s="299"/>
      <c r="D9" s="11"/>
      <c r="E9" s="299"/>
      <c r="F9" s="300"/>
      <c r="G9" s="300"/>
      <c r="H9" s="301"/>
      <c r="I9" s="301"/>
    </row>
    <row r="10" spans="1:10" s="285" customFormat="1" ht="42" customHeight="1" x14ac:dyDescent="0.25">
      <c r="A10" s="432" t="s">
        <v>10</v>
      </c>
      <c r="B10" s="432" t="s">
        <v>12</v>
      </c>
      <c r="C10" s="432" t="s">
        <v>13</v>
      </c>
      <c r="D10" s="432" t="s">
        <v>14</v>
      </c>
      <c r="E10" s="432" t="s">
        <v>507</v>
      </c>
      <c r="F10" s="432" t="s">
        <v>594</v>
      </c>
      <c r="G10" s="432" t="s">
        <v>595</v>
      </c>
      <c r="H10" s="432" t="s">
        <v>596</v>
      </c>
      <c r="I10" s="429" t="s">
        <v>597</v>
      </c>
      <c r="J10" s="284"/>
    </row>
    <row r="11" spans="1:10" s="285" customFormat="1" ht="21" customHeight="1" x14ac:dyDescent="0.25">
      <c r="A11" s="433"/>
      <c r="B11" s="433"/>
      <c r="C11" s="433"/>
      <c r="D11" s="433"/>
      <c r="E11" s="433"/>
      <c r="F11" s="433"/>
      <c r="G11" s="433"/>
      <c r="H11" s="433"/>
      <c r="I11" s="430"/>
      <c r="J11" s="284"/>
    </row>
    <row r="12" spans="1:10" s="285" customFormat="1" ht="11.25" customHeight="1" x14ac:dyDescent="0.25">
      <c r="A12" s="434"/>
      <c r="B12" s="434"/>
      <c r="C12" s="434"/>
      <c r="D12" s="434"/>
      <c r="E12" s="434"/>
      <c r="F12" s="302"/>
      <c r="G12" s="302"/>
      <c r="H12" s="302"/>
      <c r="I12" s="302"/>
      <c r="J12" s="284"/>
    </row>
    <row r="13" spans="1:10" s="285" customFormat="1" ht="15.75" x14ac:dyDescent="0.25">
      <c r="A13" s="303" t="s">
        <v>24</v>
      </c>
      <c r="B13" s="303" t="s">
        <v>25</v>
      </c>
      <c r="C13" s="303" t="s">
        <v>26</v>
      </c>
      <c r="D13" s="303" t="s">
        <v>27</v>
      </c>
      <c r="E13" s="303" t="s">
        <v>28</v>
      </c>
      <c r="F13" s="304" t="s">
        <v>29</v>
      </c>
      <c r="G13" s="304" t="s">
        <v>30</v>
      </c>
      <c r="H13" s="304" t="s">
        <v>20</v>
      </c>
      <c r="I13" s="304" t="s">
        <v>31</v>
      </c>
      <c r="J13" s="284"/>
    </row>
    <row r="14" spans="1:10" ht="45" x14ac:dyDescent="0.25">
      <c r="A14" s="305" t="s">
        <v>32</v>
      </c>
      <c r="B14" s="306"/>
      <c r="C14" s="307"/>
      <c r="D14" s="308"/>
      <c r="E14" s="309"/>
      <c r="F14" s="310"/>
      <c r="G14" s="310"/>
      <c r="H14" s="311"/>
      <c r="I14" s="312"/>
    </row>
    <row r="15" spans="1:10" ht="15.75" x14ac:dyDescent="0.25">
      <c r="A15" s="313" t="s">
        <v>33</v>
      </c>
      <c r="B15" s="306"/>
      <c r="C15" s="307"/>
      <c r="D15" s="308"/>
      <c r="E15" s="309"/>
      <c r="F15" s="310"/>
      <c r="G15" s="310"/>
      <c r="H15" s="311"/>
      <c r="I15" s="312"/>
    </row>
    <row r="16" spans="1:10" ht="64.5" customHeight="1" x14ac:dyDescent="0.25">
      <c r="A16" s="309" t="s">
        <v>590</v>
      </c>
      <c r="B16" s="309" t="s">
        <v>36</v>
      </c>
      <c r="C16" s="305" t="s">
        <v>535</v>
      </c>
      <c r="D16" s="308" t="s">
        <v>575</v>
      </c>
      <c r="E16" s="309" t="s">
        <v>511</v>
      </c>
      <c r="F16" s="309" t="s">
        <v>629</v>
      </c>
      <c r="G16" s="314">
        <v>10000</v>
      </c>
      <c r="H16" s="314">
        <v>10000</v>
      </c>
      <c r="I16" s="315" t="s">
        <v>601</v>
      </c>
      <c r="J16" s="316"/>
    </row>
    <row r="17" spans="1:10" ht="78.75" customHeight="1" x14ac:dyDescent="0.25">
      <c r="A17" s="309" t="s">
        <v>42</v>
      </c>
      <c r="B17" s="309" t="s">
        <v>44</v>
      </c>
      <c r="C17" s="305" t="s">
        <v>535</v>
      </c>
      <c r="D17" s="308" t="s">
        <v>576</v>
      </c>
      <c r="E17" s="309" t="s">
        <v>591</v>
      </c>
      <c r="F17" s="309" t="s">
        <v>630</v>
      </c>
      <c r="G17" s="314">
        <v>10000</v>
      </c>
      <c r="H17" s="314">
        <v>10000</v>
      </c>
      <c r="I17" s="315" t="s">
        <v>601</v>
      </c>
      <c r="J17" s="316"/>
    </row>
    <row r="18" spans="1:10" ht="140.25" customHeight="1" x14ac:dyDescent="0.25">
      <c r="A18" s="309" t="s">
        <v>56</v>
      </c>
      <c r="B18" s="309" t="s">
        <v>58</v>
      </c>
      <c r="C18" s="305" t="s">
        <v>535</v>
      </c>
      <c r="D18" s="308" t="s">
        <v>60</v>
      </c>
      <c r="E18" s="309" t="s">
        <v>577</v>
      </c>
      <c r="F18" s="309" t="s">
        <v>630</v>
      </c>
      <c r="G18" s="314">
        <v>10000</v>
      </c>
      <c r="H18" s="314">
        <v>10000</v>
      </c>
      <c r="I18" s="315" t="s">
        <v>601</v>
      </c>
      <c r="J18" s="316"/>
    </row>
    <row r="19" spans="1:10" ht="20.25" customHeight="1" x14ac:dyDescent="0.25">
      <c r="A19" s="305" t="s">
        <v>531</v>
      </c>
      <c r="B19" s="309"/>
      <c r="C19" s="309"/>
      <c r="D19" s="308"/>
      <c r="E19" s="309"/>
      <c r="F19" s="317"/>
      <c r="G19" s="311">
        <f>SUM(G16:G18)</f>
        <v>30000</v>
      </c>
      <c r="H19" s="311">
        <f>SUM(H16:H18)</f>
        <v>30000</v>
      </c>
      <c r="I19" s="318"/>
    </row>
    <row r="20" spans="1:10" ht="30.75" customHeight="1" x14ac:dyDescent="0.25">
      <c r="A20" s="305" t="s">
        <v>55</v>
      </c>
      <c r="B20" s="309"/>
      <c r="C20" s="309"/>
      <c r="D20" s="308"/>
      <c r="E20" s="309"/>
      <c r="F20" s="317"/>
      <c r="G20" s="310"/>
      <c r="H20" s="311"/>
      <c r="I20" s="318"/>
    </row>
    <row r="21" spans="1:10" ht="127.5" customHeight="1" x14ac:dyDescent="0.25">
      <c r="A21" s="309" t="s">
        <v>574</v>
      </c>
      <c r="B21" s="309" t="s">
        <v>536</v>
      </c>
      <c r="C21" s="305" t="s">
        <v>537</v>
      </c>
      <c r="D21" s="308" t="s">
        <v>538</v>
      </c>
      <c r="E21" s="309" t="s">
        <v>539</v>
      </c>
      <c r="F21" s="309"/>
      <c r="G21" s="314">
        <f>15000</f>
        <v>15000</v>
      </c>
      <c r="H21" s="314"/>
      <c r="I21" s="315" t="s">
        <v>602</v>
      </c>
      <c r="J21" s="316"/>
    </row>
    <row r="22" spans="1:10" ht="79.5" customHeight="1" x14ac:dyDescent="0.25">
      <c r="A22" s="309" t="s">
        <v>540</v>
      </c>
      <c r="B22" s="309" t="s">
        <v>50</v>
      </c>
      <c r="C22" s="305" t="s">
        <v>537</v>
      </c>
      <c r="D22" s="308" t="s">
        <v>457</v>
      </c>
      <c r="E22" s="309" t="s">
        <v>578</v>
      </c>
      <c r="F22" s="309" t="s">
        <v>620</v>
      </c>
      <c r="G22" s="314">
        <v>50000</v>
      </c>
      <c r="H22" s="314">
        <f>49595</f>
        <v>49595</v>
      </c>
      <c r="I22" s="315" t="s">
        <v>603</v>
      </c>
      <c r="J22" s="316"/>
    </row>
    <row r="23" spans="1:10" ht="93" customHeight="1" x14ac:dyDescent="0.25">
      <c r="A23" s="309" t="s">
        <v>541</v>
      </c>
      <c r="B23" s="309" t="s">
        <v>579</v>
      </c>
      <c r="C23" s="305" t="s">
        <v>537</v>
      </c>
      <c r="D23" s="308" t="s">
        <v>504</v>
      </c>
      <c r="E23" s="309" t="s">
        <v>580</v>
      </c>
      <c r="F23" s="309" t="s">
        <v>637</v>
      </c>
      <c r="G23" s="314">
        <v>30000</v>
      </c>
      <c r="H23" s="314">
        <v>29065</v>
      </c>
      <c r="I23" s="315" t="s">
        <v>604</v>
      </c>
      <c r="J23" s="316"/>
    </row>
    <row r="24" spans="1:10" ht="156.75" customHeight="1" x14ac:dyDescent="0.25">
      <c r="A24" s="309" t="s">
        <v>509</v>
      </c>
      <c r="B24" s="309" t="s">
        <v>592</v>
      </c>
      <c r="C24" s="305" t="s">
        <v>537</v>
      </c>
      <c r="D24" s="308" t="s">
        <v>510</v>
      </c>
      <c r="E24" s="309" t="s">
        <v>542</v>
      </c>
      <c r="F24" s="309" t="s">
        <v>622</v>
      </c>
      <c r="G24" s="314">
        <v>20000</v>
      </c>
      <c r="H24" s="314">
        <v>29931</v>
      </c>
      <c r="I24" s="315" t="s">
        <v>601</v>
      </c>
      <c r="J24" s="316"/>
    </row>
    <row r="25" spans="1:10" x14ac:dyDescent="0.25">
      <c r="A25" s="305" t="s">
        <v>532</v>
      </c>
      <c r="B25" s="309"/>
      <c r="C25" s="309"/>
      <c r="D25" s="308"/>
      <c r="E25" s="309"/>
      <c r="F25" s="317"/>
      <c r="G25" s="314">
        <f>SUM(G21:G24)</f>
        <v>115000</v>
      </c>
      <c r="H25" s="314">
        <f>SUM(H22:H24)</f>
        <v>108591</v>
      </c>
      <c r="I25" s="315"/>
    </row>
    <row r="26" spans="1:10" ht="15.75" x14ac:dyDescent="0.25">
      <c r="A26" s="319" t="s">
        <v>69</v>
      </c>
      <c r="B26" s="306"/>
      <c r="C26" s="307"/>
      <c r="D26" s="306"/>
      <c r="E26" s="320"/>
      <c r="F26" s="310"/>
      <c r="G26" s="310"/>
      <c r="H26" s="312"/>
      <c r="I26" s="321"/>
    </row>
    <row r="27" spans="1:10" ht="15.75" x14ac:dyDescent="0.25">
      <c r="A27" s="322" t="s">
        <v>33</v>
      </c>
      <c r="B27" s="306"/>
      <c r="C27" s="307"/>
      <c r="D27" s="306"/>
      <c r="E27" s="307"/>
      <c r="F27" s="310"/>
      <c r="G27" s="310"/>
      <c r="H27" s="311"/>
      <c r="I27" s="323"/>
    </row>
    <row r="28" spans="1:10" ht="167.25" customHeight="1" x14ac:dyDescent="0.25">
      <c r="A28" s="324" t="s">
        <v>543</v>
      </c>
      <c r="B28" s="309" t="s">
        <v>72</v>
      </c>
      <c r="C28" s="309" t="s">
        <v>544</v>
      </c>
      <c r="D28" s="308" t="s">
        <v>74</v>
      </c>
      <c r="E28" s="324" t="s">
        <v>512</v>
      </c>
      <c r="F28" s="309" t="s">
        <v>621</v>
      </c>
      <c r="G28" s="314">
        <v>250000</v>
      </c>
      <c r="H28" s="314">
        <f>39389.08+29411.5+46777+38423</f>
        <v>154000.58000000002</v>
      </c>
      <c r="I28" s="315" t="s">
        <v>613</v>
      </c>
      <c r="J28" s="316"/>
    </row>
    <row r="29" spans="1:10" ht="93.75" customHeight="1" x14ac:dyDescent="0.25">
      <c r="A29" s="309" t="s">
        <v>505</v>
      </c>
      <c r="B29" s="309" t="s">
        <v>80</v>
      </c>
      <c r="C29" s="309" t="s">
        <v>545</v>
      </c>
      <c r="D29" s="308" t="s">
        <v>82</v>
      </c>
      <c r="E29" s="309" t="s">
        <v>513</v>
      </c>
      <c r="F29" s="309" t="s">
        <v>625</v>
      </c>
      <c r="G29" s="314">
        <v>40000</v>
      </c>
      <c r="H29" s="314">
        <v>5000</v>
      </c>
      <c r="I29" s="315" t="s">
        <v>605</v>
      </c>
      <c r="J29" s="316"/>
    </row>
    <row r="30" spans="1:10" ht="93.75" customHeight="1" x14ac:dyDescent="0.25">
      <c r="A30" s="309" t="s">
        <v>581</v>
      </c>
      <c r="B30" s="309" t="s">
        <v>87</v>
      </c>
      <c r="C30" s="309" t="s">
        <v>546</v>
      </c>
      <c r="D30" s="308" t="s">
        <v>89</v>
      </c>
      <c r="E30" s="309" t="s">
        <v>514</v>
      </c>
      <c r="F30" s="309" t="s">
        <v>623</v>
      </c>
      <c r="G30" s="314">
        <v>100000</v>
      </c>
      <c r="H30" s="314">
        <v>60000</v>
      </c>
      <c r="I30" s="315" t="s">
        <v>616</v>
      </c>
      <c r="J30" s="316"/>
    </row>
    <row r="31" spans="1:10" ht="84" customHeight="1" x14ac:dyDescent="0.25">
      <c r="A31" s="309" t="s">
        <v>491</v>
      </c>
      <c r="B31" s="309" t="s">
        <v>492</v>
      </c>
      <c r="C31" s="309" t="s">
        <v>493</v>
      </c>
      <c r="D31" s="308" t="s">
        <v>110</v>
      </c>
      <c r="E31" s="309" t="s">
        <v>515</v>
      </c>
      <c r="F31" s="309" t="s">
        <v>631</v>
      </c>
      <c r="G31" s="314">
        <v>50000</v>
      </c>
      <c r="H31" s="314">
        <f>21981.84+7500+940</f>
        <v>30421.84</v>
      </c>
      <c r="I31" s="315" t="s">
        <v>619</v>
      </c>
      <c r="J31" s="316"/>
    </row>
    <row r="32" spans="1:10" x14ac:dyDescent="0.25">
      <c r="A32" s="305" t="s">
        <v>531</v>
      </c>
      <c r="B32" s="309"/>
      <c r="C32" s="309"/>
      <c r="D32" s="308"/>
      <c r="E32" s="309"/>
      <c r="F32" s="317"/>
      <c r="G32" s="314">
        <f>SUM(G27:G31)</f>
        <v>440000</v>
      </c>
      <c r="H32" s="314">
        <f>SUM(H27:H31)</f>
        <v>249422.42</v>
      </c>
      <c r="I32" s="315"/>
    </row>
    <row r="33" spans="1:11" ht="30.75" x14ac:dyDescent="0.25">
      <c r="A33" s="322" t="s">
        <v>55</v>
      </c>
      <c r="B33" s="309"/>
      <c r="C33" s="309"/>
      <c r="D33" s="308"/>
      <c r="E33" s="309"/>
      <c r="F33" s="317"/>
      <c r="G33" s="310"/>
      <c r="H33" s="311"/>
      <c r="I33" s="315"/>
    </row>
    <row r="34" spans="1:11" ht="129" customHeight="1" x14ac:dyDescent="0.25">
      <c r="A34" s="309" t="s">
        <v>548</v>
      </c>
      <c r="B34" s="309" t="s">
        <v>549</v>
      </c>
      <c r="C34" s="309" t="s">
        <v>116</v>
      </c>
      <c r="D34" s="308" t="s">
        <v>547</v>
      </c>
      <c r="E34" s="309" t="s">
        <v>583</v>
      </c>
      <c r="F34" s="309"/>
      <c r="G34" s="314">
        <v>80000</v>
      </c>
      <c r="H34" s="314">
        <v>0</v>
      </c>
      <c r="I34" s="315" t="s">
        <v>602</v>
      </c>
      <c r="J34" s="316"/>
    </row>
    <row r="35" spans="1:11" ht="113.25" customHeight="1" x14ac:dyDescent="0.25">
      <c r="A35" s="308" t="s">
        <v>137</v>
      </c>
      <c r="B35" s="309" t="s">
        <v>582</v>
      </c>
      <c r="C35" s="309" t="s">
        <v>122</v>
      </c>
      <c r="D35" s="308" t="s">
        <v>123</v>
      </c>
      <c r="E35" s="309" t="s">
        <v>516</v>
      </c>
      <c r="F35" s="309" t="s">
        <v>617</v>
      </c>
      <c r="G35" s="314">
        <v>15000</v>
      </c>
      <c r="H35" s="314">
        <v>27000</v>
      </c>
      <c r="I35" s="315" t="s">
        <v>601</v>
      </c>
      <c r="J35" s="316"/>
      <c r="K35" s="297"/>
    </row>
    <row r="36" spans="1:11" x14ac:dyDescent="0.25">
      <c r="A36" s="325" t="s">
        <v>532</v>
      </c>
      <c r="B36" s="309"/>
      <c r="C36" s="309"/>
      <c r="D36" s="308"/>
      <c r="E36" s="309"/>
      <c r="F36" s="317"/>
      <c r="G36" s="314">
        <f>SUM(G34:G35)</f>
        <v>95000</v>
      </c>
      <c r="H36" s="314">
        <f>SUM(H34:H35)</f>
        <v>27000</v>
      </c>
      <c r="I36" s="315"/>
    </row>
    <row r="37" spans="1:11" ht="15.75" x14ac:dyDescent="0.25">
      <c r="A37" s="326" t="s">
        <v>126</v>
      </c>
      <c r="B37" s="306"/>
      <c r="C37" s="307"/>
      <c r="D37" s="308"/>
      <c r="E37" s="309"/>
      <c r="F37" s="310"/>
      <c r="G37" s="311"/>
      <c r="H37" s="311"/>
      <c r="I37" s="321"/>
    </row>
    <row r="38" spans="1:11" ht="15.75" x14ac:dyDescent="0.25">
      <c r="A38" s="327" t="s">
        <v>33</v>
      </c>
      <c r="B38" s="306"/>
      <c r="C38" s="307"/>
      <c r="D38" s="308"/>
      <c r="E38" s="309"/>
      <c r="F38" s="310"/>
      <c r="G38" s="310"/>
      <c r="H38" s="311"/>
      <c r="I38" s="321"/>
    </row>
    <row r="39" spans="1:11" ht="168.75" customHeight="1" x14ac:dyDescent="0.25">
      <c r="A39" s="309" t="s">
        <v>506</v>
      </c>
      <c r="B39" s="309" t="s">
        <v>584</v>
      </c>
      <c r="C39" s="309" t="s">
        <v>550</v>
      </c>
      <c r="D39" s="308" t="s">
        <v>131</v>
      </c>
      <c r="E39" s="309" t="s">
        <v>551</v>
      </c>
      <c r="F39" s="309" t="s">
        <v>632</v>
      </c>
      <c r="G39" s="314">
        <f>350000+500000</f>
        <v>850000</v>
      </c>
      <c r="H39" s="314">
        <v>850000</v>
      </c>
      <c r="I39" s="315" t="s">
        <v>601</v>
      </c>
      <c r="J39" s="316"/>
    </row>
    <row r="40" spans="1:11" ht="36" customHeight="1" x14ac:dyDescent="0.25">
      <c r="A40" s="309"/>
      <c r="B40" s="309"/>
      <c r="C40" s="309"/>
      <c r="D40" s="308" t="s">
        <v>135</v>
      </c>
      <c r="E40" s="309" t="s">
        <v>517</v>
      </c>
      <c r="F40" s="317"/>
      <c r="G40" s="310"/>
      <c r="H40" s="328"/>
      <c r="I40" s="315"/>
    </row>
    <row r="41" spans="1:11" ht="120" customHeight="1" x14ac:dyDescent="0.25">
      <c r="A41" s="308" t="s">
        <v>139</v>
      </c>
      <c r="B41" s="309" t="s">
        <v>140</v>
      </c>
      <c r="C41" s="309" t="s">
        <v>552</v>
      </c>
      <c r="D41" s="308" t="s">
        <v>585</v>
      </c>
      <c r="E41" s="309" t="s">
        <v>518</v>
      </c>
      <c r="F41" s="309" t="s">
        <v>633</v>
      </c>
      <c r="G41" s="314">
        <v>10000</v>
      </c>
      <c r="H41" s="314">
        <f>27500*2</f>
        <v>55000</v>
      </c>
      <c r="I41" s="315" t="s">
        <v>601</v>
      </c>
      <c r="J41" s="316"/>
    </row>
    <row r="42" spans="1:11" ht="107.25" customHeight="1" x14ac:dyDescent="0.25">
      <c r="A42" s="308" t="s">
        <v>556</v>
      </c>
      <c r="B42" s="309" t="s">
        <v>148</v>
      </c>
      <c r="C42" s="309" t="s">
        <v>612</v>
      </c>
      <c r="D42" s="308" t="s">
        <v>150</v>
      </c>
      <c r="E42" s="309" t="s">
        <v>519</v>
      </c>
      <c r="F42" s="309" t="s">
        <v>634</v>
      </c>
      <c r="G42" s="314">
        <v>50000</v>
      </c>
      <c r="H42" s="314">
        <f>15000+4020+2800</f>
        <v>21820</v>
      </c>
      <c r="I42" s="315" t="s">
        <v>606</v>
      </c>
      <c r="J42" s="316"/>
    </row>
    <row r="43" spans="1:11" ht="93" customHeight="1" x14ac:dyDescent="0.25">
      <c r="A43" s="309" t="s">
        <v>555</v>
      </c>
      <c r="B43" s="309" t="s">
        <v>557</v>
      </c>
      <c r="C43" s="309" t="s">
        <v>553</v>
      </c>
      <c r="D43" s="308" t="s">
        <v>534</v>
      </c>
      <c r="E43" s="309" t="s">
        <v>520</v>
      </c>
      <c r="F43" s="309" t="s">
        <v>635</v>
      </c>
      <c r="G43" s="314">
        <v>50000</v>
      </c>
      <c r="H43" s="329">
        <f>2000+17750</f>
        <v>19750</v>
      </c>
      <c r="I43" s="315" t="s">
        <v>607</v>
      </c>
      <c r="J43" s="316"/>
    </row>
    <row r="44" spans="1:11" ht="80.25" customHeight="1" x14ac:dyDescent="0.25">
      <c r="A44" s="309" t="s">
        <v>586</v>
      </c>
      <c r="B44" s="309" t="s">
        <v>587</v>
      </c>
      <c r="C44" s="309" t="s">
        <v>477</v>
      </c>
      <c r="D44" s="308" t="s">
        <v>478</v>
      </c>
      <c r="E44" s="309" t="s">
        <v>554</v>
      </c>
      <c r="F44" s="309" t="s">
        <v>618</v>
      </c>
      <c r="G44" s="314">
        <v>50000</v>
      </c>
      <c r="H44" s="314">
        <f>34650+7119.98</f>
        <v>41769.979999999996</v>
      </c>
      <c r="I44" s="315" t="s">
        <v>608</v>
      </c>
      <c r="J44" s="316"/>
    </row>
    <row r="45" spans="1:11" x14ac:dyDescent="0.25">
      <c r="A45" s="305" t="s">
        <v>531</v>
      </c>
      <c r="B45" s="309"/>
      <c r="C45" s="309"/>
      <c r="D45" s="308"/>
      <c r="E45" s="309"/>
      <c r="F45" s="317"/>
      <c r="G45" s="314">
        <f>SUM(G39:G44)</f>
        <v>1010000</v>
      </c>
      <c r="H45" s="314">
        <f>SUM(H39:H44)</f>
        <v>988339.98</v>
      </c>
      <c r="I45" s="315"/>
    </row>
    <row r="46" spans="1:11" ht="30" x14ac:dyDescent="0.25">
      <c r="A46" s="325" t="s">
        <v>162</v>
      </c>
      <c r="B46" s="309"/>
      <c r="C46" s="309"/>
      <c r="D46" s="308"/>
      <c r="E46" s="309"/>
      <c r="F46" s="317"/>
      <c r="G46" s="310"/>
      <c r="H46" s="311"/>
      <c r="I46" s="315"/>
    </row>
    <row r="47" spans="1:11" ht="30.75" x14ac:dyDescent="0.25">
      <c r="A47" s="322" t="s">
        <v>55</v>
      </c>
      <c r="B47" s="306"/>
      <c r="C47" s="307"/>
      <c r="D47" s="308"/>
      <c r="E47" s="309"/>
      <c r="F47" s="310"/>
      <c r="G47" s="310"/>
      <c r="H47" s="311"/>
      <c r="I47" s="321"/>
    </row>
    <row r="48" spans="1:11" ht="138.75" customHeight="1" x14ac:dyDescent="0.25">
      <c r="A48" s="309" t="s">
        <v>163</v>
      </c>
      <c r="B48" s="309" t="s">
        <v>165</v>
      </c>
      <c r="C48" s="324" t="s">
        <v>558</v>
      </c>
      <c r="D48" s="308" t="s">
        <v>560</v>
      </c>
      <c r="E48" s="309" t="s">
        <v>559</v>
      </c>
      <c r="F48" s="309" t="s">
        <v>626</v>
      </c>
      <c r="G48" s="314">
        <v>25000</v>
      </c>
      <c r="H48" s="314">
        <f>4244+12000+2900+2740</f>
        <v>21884</v>
      </c>
      <c r="I48" s="315" t="s">
        <v>609</v>
      </c>
      <c r="J48" s="316"/>
    </row>
    <row r="49" spans="1:10" ht="75" x14ac:dyDescent="0.25">
      <c r="A49" s="309"/>
      <c r="B49" s="306"/>
      <c r="C49" s="307"/>
      <c r="D49" s="308" t="s">
        <v>561</v>
      </c>
      <c r="E49" s="309" t="s">
        <v>521</v>
      </c>
      <c r="F49" s="309"/>
      <c r="G49" s="314">
        <v>50000</v>
      </c>
      <c r="H49" s="314"/>
      <c r="I49" s="315" t="s">
        <v>602</v>
      </c>
      <c r="J49" s="316"/>
    </row>
    <row r="50" spans="1:10" ht="80.25" customHeight="1" x14ac:dyDescent="0.25">
      <c r="A50" s="309"/>
      <c r="B50" s="306"/>
      <c r="C50" s="307"/>
      <c r="D50" s="330" t="s">
        <v>562</v>
      </c>
      <c r="E50" s="309" t="s">
        <v>563</v>
      </c>
      <c r="F50" s="309" t="s">
        <v>627</v>
      </c>
      <c r="G50" s="314">
        <v>5000</v>
      </c>
      <c r="H50" s="314">
        <f>5000</f>
        <v>5000</v>
      </c>
      <c r="I50" s="315" t="s">
        <v>601</v>
      </c>
      <c r="J50" s="316"/>
    </row>
    <row r="51" spans="1:10" ht="15.75" x14ac:dyDescent="0.25">
      <c r="A51" s="305" t="s">
        <v>532</v>
      </c>
      <c r="B51" s="306"/>
      <c r="C51" s="307"/>
      <c r="D51" s="330"/>
      <c r="E51" s="309"/>
      <c r="F51" s="331"/>
      <c r="G51" s="314">
        <f>SUM(G48:G50)</f>
        <v>80000</v>
      </c>
      <c r="H51" s="314">
        <f>SUM(H48:H50)</f>
        <v>26884</v>
      </c>
      <c r="I51" s="321"/>
    </row>
    <row r="52" spans="1:10" ht="15.75" x14ac:dyDescent="0.25">
      <c r="A52" s="305" t="s">
        <v>177</v>
      </c>
      <c r="B52" s="306"/>
      <c r="C52" s="307"/>
      <c r="D52" s="308"/>
      <c r="E52" s="309"/>
      <c r="F52" s="310"/>
      <c r="G52" s="310"/>
      <c r="H52" s="311"/>
      <c r="I52" s="321"/>
    </row>
    <row r="53" spans="1:10" ht="15.75" x14ac:dyDescent="0.25">
      <c r="A53" s="322" t="s">
        <v>178</v>
      </c>
      <c r="B53" s="306"/>
      <c r="C53" s="307"/>
      <c r="D53" s="308"/>
      <c r="E53" s="309"/>
      <c r="F53" s="310"/>
      <c r="G53" s="310"/>
      <c r="H53" s="311"/>
      <c r="I53" s="321"/>
    </row>
    <row r="54" spans="1:10" ht="185.25" customHeight="1" x14ac:dyDescent="0.25">
      <c r="A54" s="309" t="s">
        <v>564</v>
      </c>
      <c r="B54" s="309" t="s">
        <v>181</v>
      </c>
      <c r="C54" s="309" t="s">
        <v>565</v>
      </c>
      <c r="D54" s="308" t="s">
        <v>183</v>
      </c>
      <c r="E54" s="309" t="s">
        <v>522</v>
      </c>
      <c r="F54" s="309" t="s">
        <v>640</v>
      </c>
      <c r="G54" s="314">
        <v>630000</v>
      </c>
      <c r="H54" s="314">
        <f>78150+1550+2100</f>
        <v>81800</v>
      </c>
      <c r="I54" s="315" t="s">
        <v>610</v>
      </c>
      <c r="J54" s="316"/>
    </row>
    <row r="55" spans="1:10" x14ac:dyDescent="0.25">
      <c r="A55" s="305" t="s">
        <v>531</v>
      </c>
      <c r="B55" s="309"/>
      <c r="C55" s="309"/>
      <c r="D55" s="308"/>
      <c r="E55" s="309"/>
      <c r="F55" s="317"/>
      <c r="G55" s="314">
        <f>SUM(G54)</f>
        <v>630000</v>
      </c>
      <c r="H55" s="314">
        <f>SUM(H54)</f>
        <v>81800</v>
      </c>
      <c r="I55" s="315"/>
    </row>
    <row r="56" spans="1:10" ht="45" x14ac:dyDescent="0.25">
      <c r="A56" s="305" t="s">
        <v>186</v>
      </c>
      <c r="B56" s="309"/>
      <c r="C56" s="309"/>
      <c r="D56" s="308"/>
      <c r="E56" s="309"/>
      <c r="F56" s="317"/>
      <c r="G56" s="310"/>
      <c r="H56" s="311"/>
      <c r="I56" s="315"/>
    </row>
    <row r="57" spans="1:10" ht="30.75" x14ac:dyDescent="0.25">
      <c r="A57" s="322" t="s">
        <v>55</v>
      </c>
      <c r="B57" s="309"/>
      <c r="C57" s="309"/>
      <c r="D57" s="308"/>
      <c r="E57" s="309"/>
      <c r="F57" s="317"/>
      <c r="G57" s="310"/>
      <c r="H57" s="311"/>
      <c r="I57" s="315"/>
    </row>
    <row r="58" spans="1:10" ht="191.25" customHeight="1" x14ac:dyDescent="0.25">
      <c r="A58" s="309" t="s">
        <v>566</v>
      </c>
      <c r="B58" s="309" t="s">
        <v>468</v>
      </c>
      <c r="C58" s="309" t="s">
        <v>568</v>
      </c>
      <c r="D58" s="308" t="s">
        <v>570</v>
      </c>
      <c r="E58" s="309" t="s">
        <v>523</v>
      </c>
      <c r="F58" s="387" t="s">
        <v>628</v>
      </c>
      <c r="G58" s="314">
        <f>250000</f>
        <v>250000</v>
      </c>
      <c r="H58" s="314">
        <v>94000</v>
      </c>
      <c r="I58" s="326" t="s">
        <v>611</v>
      </c>
      <c r="J58" s="316"/>
    </row>
    <row r="59" spans="1:10" ht="180.75" customHeight="1" x14ac:dyDescent="0.25">
      <c r="A59" s="309" t="s">
        <v>567</v>
      </c>
      <c r="B59" s="309" t="s">
        <v>196</v>
      </c>
      <c r="C59" s="309" t="s">
        <v>550</v>
      </c>
      <c r="D59" s="308" t="s">
        <v>198</v>
      </c>
      <c r="E59" s="309" t="s">
        <v>572</v>
      </c>
      <c r="F59" s="387" t="s">
        <v>636</v>
      </c>
      <c r="G59" s="332">
        <f>800000+2000000</f>
        <v>2800000</v>
      </c>
      <c r="H59" s="332">
        <f>199404+199291.5+1799231.9+46200+18000+46418+49815+48544</f>
        <v>2406904.4</v>
      </c>
      <c r="I59" s="305" t="s">
        <v>624</v>
      </c>
      <c r="J59" s="333"/>
    </row>
    <row r="60" spans="1:10" ht="134.25" customHeight="1" x14ac:dyDescent="0.25">
      <c r="A60" s="309" t="s">
        <v>588</v>
      </c>
      <c r="B60" s="309" t="s">
        <v>569</v>
      </c>
      <c r="C60" s="309" t="s">
        <v>550</v>
      </c>
      <c r="D60" s="308" t="s">
        <v>571</v>
      </c>
      <c r="E60" s="309" t="s">
        <v>573</v>
      </c>
      <c r="F60" s="387" t="s">
        <v>638</v>
      </c>
      <c r="G60" s="314">
        <f>2655000+350000</f>
        <v>3005000</v>
      </c>
      <c r="H60" s="314">
        <f>349613.55+99418+49054+39704+49909.7+9960+29958+10000+199496.5+199809+199684+197285+1498758.96</f>
        <v>2932650.71</v>
      </c>
      <c r="I60" s="315" t="s">
        <v>614</v>
      </c>
      <c r="J60" s="316"/>
    </row>
    <row r="61" spans="1:10" ht="17.25" customHeight="1" x14ac:dyDescent="0.25">
      <c r="A61" s="305" t="s">
        <v>532</v>
      </c>
      <c r="B61" s="309"/>
      <c r="C61" s="309"/>
      <c r="D61" s="308"/>
      <c r="E61" s="309"/>
      <c r="F61" s="314">
        <f t="shared" ref="F61:H61" si="0">SUM(F58:F60)</f>
        <v>0</v>
      </c>
      <c r="G61" s="314">
        <f t="shared" si="0"/>
        <v>6055000</v>
      </c>
      <c r="H61" s="314">
        <f t="shared" si="0"/>
        <v>5433555.1099999994</v>
      </c>
      <c r="I61" s="315"/>
    </row>
    <row r="62" spans="1:10" ht="60" x14ac:dyDescent="0.25">
      <c r="A62" s="305" t="s">
        <v>207</v>
      </c>
      <c r="B62" s="309"/>
      <c r="C62" s="309"/>
      <c r="D62" s="308"/>
      <c r="E62" s="309"/>
      <c r="F62" s="317"/>
      <c r="G62" s="310"/>
      <c r="H62" s="311"/>
      <c r="I62" s="315"/>
    </row>
    <row r="63" spans="1:10" ht="15.75" x14ac:dyDescent="0.25">
      <c r="A63" s="322" t="s">
        <v>33</v>
      </c>
      <c r="B63" s="309"/>
      <c r="C63" s="309"/>
      <c r="D63" s="308"/>
      <c r="E63" s="309"/>
      <c r="F63" s="317"/>
      <c r="G63" s="310"/>
      <c r="H63" s="311"/>
      <c r="I63" s="315"/>
    </row>
    <row r="64" spans="1:10" ht="138" customHeight="1" x14ac:dyDescent="0.25">
      <c r="A64" s="309" t="s">
        <v>641</v>
      </c>
      <c r="B64" s="309" t="s">
        <v>210</v>
      </c>
      <c r="C64" s="309" t="s">
        <v>550</v>
      </c>
      <c r="D64" s="308" t="s">
        <v>589</v>
      </c>
      <c r="E64" s="309" t="s">
        <v>524</v>
      </c>
      <c r="F64" s="388" t="s">
        <v>639</v>
      </c>
      <c r="G64" s="314">
        <f>1250000+3359000</f>
        <v>4609000</v>
      </c>
      <c r="H64" s="314">
        <f>1316751.08+468659.84+9750+193741+117872</f>
        <v>2106773.92</v>
      </c>
      <c r="I64" s="326" t="s">
        <v>615</v>
      </c>
      <c r="J64" s="316"/>
    </row>
    <row r="65" spans="1:10" ht="15.75" x14ac:dyDescent="0.25">
      <c r="A65" s="306"/>
      <c r="B65" s="306"/>
      <c r="C65" s="307"/>
      <c r="D65" s="306"/>
      <c r="E65" s="307"/>
      <c r="F65" s="310"/>
      <c r="G65" s="314"/>
      <c r="H65" s="314"/>
      <c r="I65" s="312"/>
    </row>
    <row r="66" spans="1:10" ht="15.75" x14ac:dyDescent="0.25">
      <c r="A66" s="334" t="s">
        <v>600</v>
      </c>
      <c r="B66" s="292"/>
      <c r="C66" s="335"/>
      <c r="D66" s="292"/>
      <c r="E66" s="335"/>
      <c r="F66" s="314">
        <f>SUM(F64)</f>
        <v>0</v>
      </c>
      <c r="G66" s="314">
        <f t="shared" ref="G66:H66" si="1">SUM(G64)</f>
        <v>4609000</v>
      </c>
      <c r="H66" s="314">
        <f t="shared" si="1"/>
        <v>2106773.92</v>
      </c>
      <c r="I66" s="314"/>
    </row>
    <row r="67" spans="1:10" ht="19.5" customHeight="1" x14ac:dyDescent="0.25">
      <c r="A67" s="446" t="s">
        <v>525</v>
      </c>
      <c r="B67" s="447"/>
      <c r="C67" s="447"/>
      <c r="D67" s="447"/>
      <c r="E67" s="447"/>
      <c r="F67" s="447"/>
      <c r="G67" s="447"/>
      <c r="H67" s="447"/>
      <c r="I67" s="448"/>
    </row>
    <row r="68" spans="1:10" s="285" customFormat="1" ht="60.75" customHeight="1" x14ac:dyDescent="0.25">
      <c r="A68" s="451" t="s">
        <v>527</v>
      </c>
      <c r="B68" s="452"/>
      <c r="C68" s="336" t="s">
        <v>530</v>
      </c>
      <c r="D68" s="336" t="s">
        <v>526</v>
      </c>
      <c r="E68" s="337" t="s">
        <v>528</v>
      </c>
      <c r="F68" s="453" t="s">
        <v>529</v>
      </c>
      <c r="G68" s="454"/>
      <c r="H68" s="454"/>
      <c r="I68" s="455"/>
      <c r="J68" s="284"/>
    </row>
    <row r="69" spans="1:10" s="285" customFormat="1" ht="20.25" customHeight="1" x14ac:dyDescent="0.25">
      <c r="A69" s="456">
        <v>8</v>
      </c>
      <c r="B69" s="457"/>
      <c r="C69" s="338">
        <v>9</v>
      </c>
      <c r="D69" s="338">
        <v>10</v>
      </c>
      <c r="E69" s="338">
        <v>11</v>
      </c>
      <c r="F69" s="458">
        <v>12</v>
      </c>
      <c r="G69" s="459"/>
      <c r="H69" s="459"/>
      <c r="I69" s="460"/>
      <c r="J69" s="284"/>
    </row>
    <row r="70" spans="1:10" s="285" customFormat="1" ht="15" customHeight="1" x14ac:dyDescent="0.25">
      <c r="A70" s="390"/>
      <c r="B70" s="391"/>
      <c r="C70" s="339"/>
      <c r="D70" s="319"/>
      <c r="E70" s="339"/>
      <c r="F70" s="340"/>
      <c r="G70" s="340"/>
      <c r="H70" s="392"/>
      <c r="I70" s="317"/>
      <c r="J70" s="341"/>
    </row>
    <row r="71" spans="1:10" s="285" customFormat="1" ht="13.5" customHeight="1" x14ac:dyDescent="0.25">
      <c r="A71" s="449"/>
      <c r="B71" s="450"/>
      <c r="C71" s="339"/>
      <c r="D71" s="319"/>
      <c r="E71" s="342"/>
      <c r="F71" s="343"/>
      <c r="G71" s="343"/>
      <c r="H71" s="392"/>
      <c r="I71" s="344"/>
      <c r="J71" s="341"/>
    </row>
    <row r="72" spans="1:10" s="351" customFormat="1" ht="16.5" customHeight="1" x14ac:dyDescent="0.2">
      <c r="A72" s="345" t="s">
        <v>533</v>
      </c>
      <c r="B72" s="346"/>
      <c r="C72" s="347"/>
      <c r="D72" s="346"/>
      <c r="E72" s="347"/>
      <c r="F72" s="348"/>
      <c r="G72" s="348"/>
      <c r="H72" s="349"/>
      <c r="I72" s="350"/>
      <c r="J72" s="341"/>
    </row>
    <row r="73" spans="1:10" s="351" customFormat="1" ht="25.5" x14ac:dyDescent="0.2">
      <c r="A73" s="352" t="s">
        <v>215</v>
      </c>
      <c r="B73" s="353"/>
      <c r="C73" s="354"/>
      <c r="D73" s="355"/>
      <c r="E73" s="354"/>
      <c r="F73" s="356">
        <f>SUM(F66+F61+F55+F51+F45+F36+F32+F25+F19)</f>
        <v>0</v>
      </c>
      <c r="G73" s="356">
        <f>SUM(G66+G61+G55+G51+G45+G36+G32+G25+G19)</f>
        <v>13064000</v>
      </c>
      <c r="H73" s="356">
        <f>SUM(H66+H61+H55+H51+H45+H36+H32+H25+H19)</f>
        <v>9052366.4299999997</v>
      </c>
      <c r="I73" s="314">
        <f>G73-H73</f>
        <v>4011633.5700000003</v>
      </c>
      <c r="J73" s="357"/>
    </row>
    <row r="74" spans="1:10" ht="15.75" x14ac:dyDescent="0.25">
      <c r="A74" s="358" t="s">
        <v>216</v>
      </c>
      <c r="B74" s="359"/>
      <c r="C74" s="360" t="s">
        <v>217</v>
      </c>
      <c r="D74" s="359"/>
      <c r="E74" s="361"/>
      <c r="F74" s="362" t="s">
        <v>218</v>
      </c>
      <c r="G74" s="363"/>
      <c r="H74" s="364"/>
      <c r="I74" s="365"/>
    </row>
    <row r="75" spans="1:10" ht="15.75" x14ac:dyDescent="0.25">
      <c r="A75" s="366"/>
      <c r="B75" s="367"/>
      <c r="C75" s="368"/>
      <c r="D75" s="367"/>
      <c r="E75" s="369"/>
      <c r="F75" s="370"/>
      <c r="G75" s="371"/>
      <c r="H75" s="372"/>
      <c r="I75" s="373"/>
    </row>
    <row r="76" spans="1:10" ht="16.5" customHeight="1" x14ac:dyDescent="0.25">
      <c r="A76" s="441" t="s">
        <v>598</v>
      </c>
      <c r="B76" s="430"/>
      <c r="C76" s="441" t="s">
        <v>642</v>
      </c>
      <c r="D76" s="444"/>
      <c r="E76" s="430"/>
      <c r="F76" s="374"/>
      <c r="G76" s="375" t="s">
        <v>644</v>
      </c>
      <c r="H76" s="376"/>
      <c r="I76" s="373"/>
    </row>
    <row r="77" spans="1:10" ht="28.5" customHeight="1" x14ac:dyDescent="0.25">
      <c r="A77" s="442" t="s">
        <v>599</v>
      </c>
      <c r="B77" s="443"/>
      <c r="C77" s="442" t="s">
        <v>643</v>
      </c>
      <c r="D77" s="445"/>
      <c r="E77" s="443"/>
      <c r="F77" s="377"/>
      <c r="G77" s="378"/>
      <c r="H77" s="379"/>
      <c r="I77" s="380"/>
    </row>
    <row r="79" spans="1:10" x14ac:dyDescent="0.25">
      <c r="G79" s="393"/>
      <c r="H79" s="394"/>
      <c r="I79" s="395"/>
    </row>
    <row r="80" spans="1:10" x14ac:dyDescent="0.25">
      <c r="G80" s="396"/>
      <c r="H80" s="394"/>
      <c r="I80" s="395"/>
    </row>
    <row r="81" spans="7:11" x14ac:dyDescent="0.25">
      <c r="G81" s="396"/>
      <c r="H81" s="396"/>
      <c r="I81" s="396"/>
    </row>
    <row r="82" spans="7:11" x14ac:dyDescent="0.25">
      <c r="G82" s="397"/>
      <c r="H82" s="398"/>
      <c r="I82" s="398"/>
    </row>
    <row r="83" spans="7:11" x14ac:dyDescent="0.25">
      <c r="G83" s="397"/>
      <c r="H83" s="399"/>
      <c r="I83" s="395"/>
      <c r="J83" s="385"/>
      <c r="K83" s="386"/>
    </row>
    <row r="84" spans="7:11" x14ac:dyDescent="0.25">
      <c r="G84" s="397"/>
      <c r="H84" s="398"/>
      <c r="I84" s="395"/>
    </row>
  </sheetData>
  <sheetProtection password="C1B6" sheet="1" objects="1" scenarios="1"/>
  <mergeCells count="25">
    <mergeCell ref="A76:B76"/>
    <mergeCell ref="A77:B77"/>
    <mergeCell ref="C76:E76"/>
    <mergeCell ref="C77:E77"/>
    <mergeCell ref="A67:I67"/>
    <mergeCell ref="A71:B71"/>
    <mergeCell ref="A68:B68"/>
    <mergeCell ref="F68:I68"/>
    <mergeCell ref="A69:B69"/>
    <mergeCell ref="F69:I69"/>
    <mergeCell ref="I10:I11"/>
    <mergeCell ref="A1:I1"/>
    <mergeCell ref="A2:I2"/>
    <mergeCell ref="A10:A12"/>
    <mergeCell ref="B10:B12"/>
    <mergeCell ref="D10:D12"/>
    <mergeCell ref="E10:E12"/>
    <mergeCell ref="H4:I4"/>
    <mergeCell ref="F4:G4"/>
    <mergeCell ref="F5:G5"/>
    <mergeCell ref="H5:I5"/>
    <mergeCell ref="C10:C12"/>
    <mergeCell ref="F10:F11"/>
    <mergeCell ref="G10:G11"/>
    <mergeCell ref="H10:H11"/>
  </mergeCells>
  <printOptions horizontalCentered="1"/>
  <pageMargins left="0" right="0" top="0.5" bottom="0.5" header="0.3" footer="0.3"/>
  <pageSetup paperSize="164" scale="73" orientation="landscape" r:id="rId1"/>
  <headerFooter>
    <oddFooter>&amp;CPage &amp;P&amp;RGAD 2018 Accomplishment Report
LGU-ASINGAN</oddFooter>
  </headerFooter>
  <rowBreaks count="6" manualBreakCount="6">
    <brk id="19" max="16383" man="1"/>
    <brk id="25" max="16383" man="1"/>
    <brk id="36" max="16383" man="1"/>
    <brk id="45" max="16383" man="1"/>
    <brk id="51" max="16383" man="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Sheet1</vt:lpstr>
      <vt:lpstr>Sheet2</vt:lpstr>
      <vt:lpstr>Sheet5</vt:lpstr>
      <vt:lpstr>Sheet3</vt:lpstr>
      <vt:lpstr>Sheet3!Print_Area</vt:lpstr>
      <vt:lpstr>Sheet3!Print_Titles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cp:lastPrinted>2019-02-02T00:53:05Z</cp:lastPrinted>
  <dcterms:created xsi:type="dcterms:W3CDTF">2016-11-03T11:00:59Z</dcterms:created>
  <dcterms:modified xsi:type="dcterms:W3CDTF">2019-03-12T02:41:20Z</dcterms:modified>
</cp:coreProperties>
</file>