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105" windowWidth="16710" windowHeight="11760"/>
  </bookViews>
  <sheets>
    <sheet name="20% IRA 3rd Qtr 2018" sheetId="11" r:id="rId1"/>
  </sheets>
  <definedNames>
    <definedName name="_xlnm.Print_Area" localSheetId="0">'20% IRA 3rd Qtr 2018'!$A$1:$K$58</definedName>
    <definedName name="_xlnm.Print_Titles" localSheetId="0">'20% IRA 3rd Qtr 2018'!$1:$9</definedName>
  </definedNames>
  <calcPr calcId="144525"/>
</workbook>
</file>

<file path=xl/calcChain.xml><?xml version="1.0" encoding="utf-8"?>
<calcChain xmlns="http://schemas.openxmlformats.org/spreadsheetml/2006/main">
  <c r="G31" i="11" l="1"/>
  <c r="G39" i="11" l="1"/>
  <c r="S38" i="11"/>
  <c r="S31" i="11"/>
  <c r="T31" i="11" s="1"/>
  <c r="S32" i="11"/>
  <c r="S33" i="11"/>
  <c r="S35" i="11"/>
  <c r="S37" i="11"/>
  <c r="S39" i="11"/>
  <c r="T39" i="11" s="1"/>
  <c r="S40" i="11"/>
  <c r="T40" i="11" s="1"/>
  <c r="Q34" i="11"/>
  <c r="S34" i="11" s="1"/>
  <c r="Q24" i="11"/>
  <c r="S24" i="11" s="1"/>
  <c r="S30" i="11"/>
  <c r="S29" i="11"/>
  <c r="S28" i="11"/>
  <c r="S26" i="11"/>
  <c r="S25" i="11"/>
  <c r="S23" i="11"/>
  <c r="S22" i="11"/>
  <c r="S21" i="11"/>
  <c r="Q27" i="11"/>
  <c r="S27" i="11" s="1"/>
  <c r="S18" i="11" l="1"/>
  <c r="S17" i="11"/>
  <c r="S16" i="11"/>
  <c r="T16" i="11" s="1"/>
  <c r="S15" i="11"/>
  <c r="S14" i="11"/>
  <c r="S13" i="11"/>
  <c r="S11" i="11"/>
  <c r="Q19" i="11"/>
  <c r="S19" i="11" s="1"/>
  <c r="Q20" i="11"/>
  <c r="S20" i="11" s="1"/>
  <c r="Q12" i="11"/>
  <c r="S12" i="11" s="1"/>
  <c r="I34" i="11"/>
  <c r="T34" i="11" s="1"/>
  <c r="I35" i="11"/>
  <c r="T35" i="11" s="1"/>
  <c r="T36" i="11"/>
  <c r="I37" i="11"/>
  <c r="T37" i="11" s="1"/>
  <c r="I38" i="11"/>
  <c r="T38" i="11" s="1"/>
  <c r="G38" i="11"/>
  <c r="G37" i="11"/>
  <c r="G36" i="11"/>
  <c r="G35" i="11"/>
  <c r="G34" i="11"/>
  <c r="G33" i="11"/>
  <c r="G32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I33" i="11" l="1"/>
  <c r="T33" i="11" s="1"/>
  <c r="I32" i="11"/>
  <c r="T32" i="11" s="1"/>
  <c r="I30" i="11"/>
  <c r="T30" i="11" s="1"/>
  <c r="I29" i="11"/>
  <c r="T29" i="11" s="1"/>
  <c r="I28" i="11"/>
  <c r="T28" i="11" s="1"/>
  <c r="I27" i="11"/>
  <c r="T27" i="11" s="1"/>
  <c r="I26" i="11"/>
  <c r="T26" i="11" s="1"/>
  <c r="I25" i="11"/>
  <c r="T25" i="11" s="1"/>
  <c r="I24" i="11"/>
  <c r="T24" i="11" s="1"/>
  <c r="I23" i="11"/>
  <c r="T23" i="11" s="1"/>
  <c r="I22" i="11"/>
  <c r="T22" i="11" s="1"/>
  <c r="I21" i="11"/>
  <c r="T21" i="11" s="1"/>
  <c r="I20" i="11"/>
  <c r="T20" i="11" s="1"/>
  <c r="I19" i="11"/>
  <c r="T19" i="11" s="1"/>
  <c r="I18" i="11"/>
  <c r="T18" i="11" s="1"/>
  <c r="I17" i="11"/>
  <c r="T17" i="11" s="1"/>
  <c r="I15" i="11"/>
  <c r="T15" i="11" s="1"/>
  <c r="I14" i="11"/>
  <c r="T14" i="11" s="1"/>
  <c r="I13" i="11"/>
  <c r="T13" i="11" s="1"/>
  <c r="I12" i="11"/>
  <c r="T12" i="11" s="1"/>
  <c r="I11" i="11"/>
  <c r="T11" i="11" s="1"/>
</calcChain>
</file>

<file path=xl/sharedStrings.xml><?xml version="1.0" encoding="utf-8"?>
<sst xmlns="http://schemas.openxmlformats.org/spreadsheetml/2006/main" count="191" uniqueCount="155">
  <si>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</si>
  <si>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</si>
  <si>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</si>
  <si>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</si>
  <si>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</si>
  <si>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</si>
  <si>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</si>
  <si>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</si>
  <si>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</si>
  <si>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</si>
  <si>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</si>
  <si>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</si>
  <si>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</si>
  <si>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</si>
  <si>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</si>
  <si>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FDP Form 7 - 20% Component of the IRA Utilization</t>
  </si>
  <si>
    <t>20% COMPONENT OF THE IRA UTILIZATION</t>
  </si>
  <si>
    <t>SOCIAL DEVELOPMENT</t>
  </si>
  <si>
    <t>ECONOMIC DEVELOPMENT</t>
  </si>
  <si>
    <t>ENVIRONMENTAL MANAGEMENT</t>
  </si>
  <si>
    <t>Contract Duration</t>
  </si>
  <si>
    <t>completion</t>
  </si>
  <si>
    <t>Total Cost Incurred to Date</t>
  </si>
  <si>
    <t>Acting  Municipal Mayor</t>
  </si>
  <si>
    <t>ATTY. JOSHUA V. VIRAY</t>
  </si>
  <si>
    <t>Cabalitian, Asingan, Pangasinan</t>
  </si>
  <si>
    <t>Carosucan Norte, Asingan, Pangasinan</t>
  </si>
  <si>
    <t>MRF, Asingan</t>
  </si>
  <si>
    <t>FOR THE 3RD QUARTER, CY 2018</t>
  </si>
  <si>
    <t xml:space="preserve">Repainting of School Bldg. </t>
  </si>
  <si>
    <t xml:space="preserve">Concreting of Road Shoulder </t>
  </si>
  <si>
    <t>Repainting of School Bldg.,Fence, roofs, and plant boxes</t>
  </si>
  <si>
    <t>Repair of bio shedder</t>
  </si>
  <si>
    <t xml:space="preserve">Paint for the School Classrooms for the Brigada Eskwela </t>
  </si>
  <si>
    <t xml:space="preserve">Construction os Solar Dryer </t>
  </si>
  <si>
    <t xml:space="preserve">Concreting of Local Access Road </t>
  </si>
  <si>
    <t xml:space="preserve">Construction of CHB Lined Canal </t>
  </si>
  <si>
    <t xml:space="preserve">Construction of Perimeter Fence </t>
  </si>
  <si>
    <t>Repair of Roofing at Fish and Meat Section</t>
  </si>
  <si>
    <t xml:space="preserve">Jetmatic Pump </t>
  </si>
  <si>
    <t xml:space="preserve">Continuation of the Construction of Streetlights </t>
  </si>
  <si>
    <t xml:space="preserve">Regravelling of the proposed site of Child Development Center </t>
  </si>
  <si>
    <t>3 pcs., 1 1/4 Superior and 1 pc. Pitcher Pump</t>
  </si>
  <si>
    <t xml:space="preserve">Repainting of Roofing, Gutter at Building A &amp; B </t>
  </si>
  <si>
    <t>Continuation for the Construction of Multipurpose Bldg.</t>
  </si>
  <si>
    <t>Construction of Multipurpose Hall</t>
  </si>
  <si>
    <t>Construction of Perimeter Fence at Carosucan Norte Elementary School</t>
  </si>
  <si>
    <t xml:space="preserve">Rehabilitation of Caocan Local Access Road </t>
  </si>
  <si>
    <t>Construction of Perimeter Fence</t>
  </si>
  <si>
    <t xml:space="preserve">Improvement of Multipurpose Hall </t>
  </si>
  <si>
    <t xml:space="preserve">Construction of Motorcyle/Bicycle Parking Shed </t>
  </si>
  <si>
    <t xml:space="preserve">Continuation of Multi-purpose Hall </t>
  </si>
  <si>
    <t xml:space="preserve">Repainting of School Buildings, Fence, Roofs and Plant Boxes </t>
  </si>
  <si>
    <t xml:space="preserve">Materials for the Rehabilitation of Line Canal </t>
  </si>
  <si>
    <t>San Vicente West, Asingan, Pangasinan</t>
  </si>
  <si>
    <t xml:space="preserve">Zone 2 &amp; 3 Macalong, Asingan, Pangasinan </t>
  </si>
  <si>
    <t xml:space="preserve">Toboy Elementary School, Asingan, Pangasinan </t>
  </si>
  <si>
    <t>Asingan District I</t>
  </si>
  <si>
    <t xml:space="preserve">Sobol, Asingan, Pangasinan </t>
  </si>
  <si>
    <t xml:space="preserve">Zone 3, Sobol, Asingan, Pangasinan </t>
  </si>
  <si>
    <t xml:space="preserve">Ariston East, Asingan, Pangasinan </t>
  </si>
  <si>
    <t xml:space="preserve">Carosucan Sur, Elementary School, Carosucan Sur, Asingan, Pangasinan </t>
  </si>
  <si>
    <t xml:space="preserve">Asingan Public Market </t>
  </si>
  <si>
    <t xml:space="preserve">Carosucan Norte Elementary School, Asingan, Pangasinan </t>
  </si>
  <si>
    <t xml:space="preserve">Bagong Baryo Hacienda, Toboy,Asingan, Pangasinan </t>
  </si>
  <si>
    <t xml:space="preserve">Sanchez, Asingan, Pangasinan </t>
  </si>
  <si>
    <t xml:space="preserve">Looban Road, Calepaan, Asingan, Pangasinan </t>
  </si>
  <si>
    <t xml:space="preserve">San Vicente West, Asingan, Pangasinan </t>
  </si>
  <si>
    <t>Asingan, Pangasinan</t>
  </si>
  <si>
    <t xml:space="preserve">Carosucan East Elementary School, Asingan, Pangasinan </t>
  </si>
  <si>
    <t xml:space="preserve">Poblacion, Asingan, Pangasinan </t>
  </si>
  <si>
    <t xml:space="preserve">Narciso R. Ramos Elementary School, Asingan, Pangasinan </t>
  </si>
  <si>
    <t xml:space="preserve">Baro, Asingan, Pangasinan </t>
  </si>
  <si>
    <t>JEV#</t>
  </si>
  <si>
    <t>OBR#</t>
  </si>
  <si>
    <t>Particulars</t>
  </si>
  <si>
    <t>Materials</t>
  </si>
  <si>
    <t>Labor</t>
  </si>
  <si>
    <t>Total</t>
  </si>
  <si>
    <t>100-18-07-1629</t>
  </si>
  <si>
    <t>DATE</t>
  </si>
  <si>
    <t>100-18-07-1700</t>
  </si>
  <si>
    <t>100-18-07-1766</t>
  </si>
  <si>
    <t>100-18-07-1771</t>
  </si>
  <si>
    <t>Construction of Solar Dryer along Zone 1 Brgy. Ariston East, Asingan, Pangasinan</t>
  </si>
  <si>
    <t>100-18-07-1823/1911</t>
  </si>
  <si>
    <t>100-18-07-1731/1868</t>
  </si>
  <si>
    <t>100-18-07-1732/1868</t>
  </si>
  <si>
    <t>100-18-07-1782</t>
  </si>
  <si>
    <t>100-18-07-1663/1867</t>
  </si>
  <si>
    <t>to payment of materials for the repainting of school building at san vicente west integrated school</t>
  </si>
  <si>
    <t>100-18-07-1863</t>
  </si>
  <si>
    <t>100-18-07-1822/1910</t>
  </si>
  <si>
    <t>101-18-07-162</t>
  </si>
  <si>
    <t>100-18-08-2020</t>
  </si>
  <si>
    <t>101-18-08-051</t>
  </si>
  <si>
    <t>to payment of jetmatic pump for Carosucan Norte Elementary School</t>
  </si>
  <si>
    <t>100-18-08-2038</t>
  </si>
  <si>
    <t>101-18-08-067</t>
  </si>
  <si>
    <t>to payment of materials for the regravelling of the proposed site of Child Development Center at Brgy. Sanchez, Asingan, Pangasinan</t>
  </si>
  <si>
    <t>100-18-08-2059</t>
  </si>
  <si>
    <t>101-18-08-069</t>
  </si>
  <si>
    <t>to payment of three (3) pieces 1 1/4 superior and one (1) piece pitcher PUMP for zone 4 (Looban Road) Brgy.  Calepaan, Asingan, Pangasinan</t>
  </si>
  <si>
    <t>to payment of materials used for Continuation of the Construction of Multipurpose Bldg. at San Vicente West, Asingan, Pangasinan</t>
  </si>
  <si>
    <t>to payment of materials used for the continuation of Construction of Multipurpose hall at Brgy. San Vicente West, Asingan, Pangasinan</t>
  </si>
  <si>
    <t>to payment of materials for the Construction of Perimeter Fence Particular; Carosucan Norte Elementary School, Asingan, Pangasinan</t>
  </si>
  <si>
    <t>100-18-08-2175/2193</t>
  </si>
  <si>
    <t>101-18-08-180/181</t>
  </si>
  <si>
    <t>100-18-08-2142/2188</t>
  </si>
  <si>
    <t>101-18-08-138/139</t>
  </si>
  <si>
    <t>to payment for the materials used for the repair of Roofing at Fish and Meat Section, Asingan, Pangasinan</t>
  </si>
  <si>
    <t>to payment of materials for the repainting of roofing, gutter at building a&amp;b Asingan Public Market</t>
  </si>
  <si>
    <t>100-18-08-1994/2085</t>
  </si>
  <si>
    <t>101-18-08-027/028</t>
  </si>
  <si>
    <t>to payment of materials used foe the Concreting of Road Shoulder at Brgy. Sanchez, Asingan, Pangasinan</t>
  </si>
  <si>
    <t>100-18-08-2120/2197</t>
  </si>
  <si>
    <t>101-18-08-136/137</t>
  </si>
  <si>
    <t>100-18-08-2092/2184</t>
  </si>
  <si>
    <t>101-18-08-103/104</t>
  </si>
  <si>
    <t>100-18-08-2080/2187</t>
  </si>
  <si>
    <t>101-18-08-112/113</t>
  </si>
  <si>
    <t>To liquidate the Labor for the Construction of Motorcycle/Bicycle Parking Shed at Poblacion, Asingan, Pang.</t>
  </si>
  <si>
    <t>100-18-08-2084/2185</t>
  </si>
  <si>
    <t>101-18-08-060/068</t>
  </si>
  <si>
    <t>to payment for the materials used for the Continuation of the Construction of Street Lights at Bagong Baryo Hacienda, Toboy, Asingan, Pangasinan</t>
  </si>
  <si>
    <t>to 1st payment of his contracts in the Construction of Farm to market Bridge at Zone IV, Coldit, Asingan Pangasinan</t>
  </si>
  <si>
    <t>Coldit, Asingan</t>
  </si>
  <si>
    <t>100-18-09-2284</t>
  </si>
  <si>
    <t>101-18-09-033</t>
  </si>
  <si>
    <t>100-18-09-2286</t>
  </si>
  <si>
    <t>101-18-09-034</t>
  </si>
  <si>
    <t>to payment of materials used for the rehabilitation of Caocan Local Access, Ariston East, Asingan, Pangasinan</t>
  </si>
  <si>
    <t>to payment of materials used for the Construction of Perimeter Fence of Carosucan East Elementary School at Brgy. Carosucan Norte, Asingan, Pangasinan</t>
  </si>
  <si>
    <t>100-18-09-2329</t>
  </si>
  <si>
    <t>101-18-09-059</t>
  </si>
  <si>
    <t>to payment of materials for the Improvement of Multi-purpose Hall at Brgy. Ariston East, Asingan,Pangasinan</t>
  </si>
  <si>
    <t>101-18-09-101/106</t>
  </si>
  <si>
    <t>100-18-09-2437/2366</t>
  </si>
  <si>
    <t>100-18-09-2419</t>
  </si>
  <si>
    <t>101-18-09-124</t>
  </si>
  <si>
    <t>to payment of materials used for the Continuation for the Construction of Multi-purpose Hall at San Vicente West, Asingan, Pangasinan</t>
  </si>
  <si>
    <t>100-18-09-2476</t>
  </si>
  <si>
    <t>101-18-09-160</t>
  </si>
  <si>
    <t>to payment of materials for the repainting of school buildings, fence roofs and plant boxes at NRRES, Asingan,, Pangasinan</t>
  </si>
  <si>
    <t>To liquidate the Labor for the Rehabilitation of Line Canal at Brgy. Baro, Asingan, Pangasinan</t>
  </si>
  <si>
    <t>100-18-09-2514/2486</t>
  </si>
  <si>
    <t>101-18-09-163/162</t>
  </si>
  <si>
    <t>to payment of the materials used for the Rehabilitation of Streetlights at Brgy. Carosucan Norte, Asingan, Pangasinan</t>
  </si>
  <si>
    <t>100-18-09-2488</t>
  </si>
  <si>
    <t>101-18-09-165</t>
  </si>
  <si>
    <t>101-18-09-055/56</t>
  </si>
  <si>
    <t>100-18-09-2315/2434</t>
  </si>
  <si>
    <t>Rehabilitation of Streetlights at Brgy. Carosucan Norte, Asingan, Pangasinan</t>
  </si>
  <si>
    <t>on- going</t>
  </si>
  <si>
    <t>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</si>
</sst>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dd/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3" fillId="0" borderId="1" xfId="1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0" fillId="0" borderId="0" xfId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1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2" fontId="0" fillId="0" borderId="0" xfId="0" applyNumberFormat="1" applyFill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4" fontId="11" fillId="0" borderId="0" xfId="0" applyNumberFormat="1" applyFont="1" applyFill="1" applyAlignment="1">
      <alignment vertical="center"/>
    </xf>
    <xf numFmtId="164" fontId="11" fillId="0" borderId="0" xfId="1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164" fontId="12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14" fontId="11" fillId="0" borderId="0" xfId="0" applyNumberFormat="1" applyFont="1" applyFill="1" applyAlignment="1">
      <alignment vertical="center" wrapText="1"/>
    </xf>
    <xf numFmtId="164" fontId="11" fillId="0" borderId="0" xfId="1" applyFont="1" applyFill="1" applyAlignment="1">
      <alignment vertical="center" wrapText="1"/>
    </xf>
    <xf numFmtId="2" fontId="0" fillId="0" borderId="1" xfId="0" applyNumberFormat="1" applyFill="1" applyBorder="1" applyAlignment="1">
      <alignment horizontal="left" vertical="center" wrapText="1"/>
    </xf>
    <xf numFmtId="2" fontId="0" fillId="0" borderId="1" xfId="1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164" fontId="14" fillId="0" borderId="0" xfId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4" fontId="10" fillId="0" borderId="1" xfId="1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14" fontId="16" fillId="0" borderId="0" xfId="0" applyNumberFormat="1" applyFont="1" applyFill="1" applyAlignment="1">
      <alignment vertical="center" wrapText="1"/>
    </xf>
    <xf numFmtId="164" fontId="16" fillId="0" borderId="0" xfId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164" fontId="10" fillId="0" borderId="0" xfId="1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wrapText="1"/>
    </xf>
    <xf numFmtId="164" fontId="10" fillId="0" borderId="0" xfId="0" applyNumberFormat="1" applyFont="1" applyFill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2" fontId="10" fillId="0" borderId="1" xfId="1" applyNumberFormat="1" applyFont="1" applyFill="1" applyBorder="1" applyAlignment="1">
      <alignment wrapText="1"/>
    </xf>
    <xf numFmtId="164" fontId="10" fillId="0" borderId="1" xfId="1" applyFont="1" applyFill="1" applyBorder="1" applyAlignment="1">
      <alignment wrapText="1"/>
    </xf>
    <xf numFmtId="2" fontId="10" fillId="0" borderId="1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55</xdr:row>
      <xdr:rowOff>38100</xdr:rowOff>
    </xdr:from>
    <xdr:to>
      <xdr:col>0</xdr:col>
      <xdr:colOff>2625854</xdr:colOff>
      <xdr:row>56</xdr:row>
      <xdr:rowOff>48768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205168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8</xdr:col>
      <xdr:colOff>409228</xdr:colOff>
      <xdr:row>52</xdr:row>
      <xdr:rowOff>130950</xdr:rowOff>
    </xdr:from>
    <xdr:to>
      <xdr:col>10</xdr:col>
      <xdr:colOff>657497</xdr:colOff>
      <xdr:row>58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453" y="20038200"/>
          <a:ext cx="2248519" cy="102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60"/>
  <sheetViews>
    <sheetView tabSelected="1" workbookViewId="0">
      <selection activeCell="E8" sqref="E8:E9"/>
    </sheetView>
  </sheetViews>
  <sheetFormatPr defaultRowHeight="15" x14ac:dyDescent="0.25"/>
  <cols>
    <col min="1" max="1" width="40.85546875" style="16" customWidth="1"/>
    <col min="2" max="2" width="26.140625" style="28" hidden="1" customWidth="1"/>
    <col min="3" max="3" width="23.85546875" style="25" customWidth="1"/>
    <col min="4" max="4" width="15.28515625" style="17" customWidth="1"/>
    <col min="5" max="5" width="13" style="28" customWidth="1"/>
    <col min="6" max="6" width="13" style="28" hidden="1" customWidth="1"/>
    <col min="7" max="8" width="12.7109375" style="28" customWidth="1"/>
    <col min="9" max="9" width="17" style="17" customWidth="1"/>
    <col min="10" max="10" width="13" style="16" customWidth="1"/>
    <col min="11" max="11" width="11.5703125" style="18" customWidth="1"/>
    <col min="12" max="12" width="13" style="28" customWidth="1"/>
    <col min="13" max="13" width="10.5703125" style="31" hidden="1" customWidth="1"/>
    <col min="14" max="14" width="10.42578125" style="32" hidden="1" customWidth="1"/>
    <col min="15" max="15" width="0" style="31" hidden="1" customWidth="1"/>
    <col min="16" max="16" width="20.7109375" style="31" hidden="1" customWidth="1"/>
    <col min="17" max="17" width="12" style="33" hidden="1" customWidth="1"/>
    <col min="18" max="18" width="10" style="33" hidden="1" customWidth="1"/>
    <col min="19" max="19" width="11.7109375" style="33" hidden="1" customWidth="1"/>
    <col min="20" max="20" width="14.5703125" style="16" hidden="1" customWidth="1"/>
    <col min="21" max="16384" width="9.140625" style="16"/>
  </cols>
  <sheetData>
    <row r="1" spans="1:20" x14ac:dyDescent="0.25">
      <c r="A1" s="16" t="s">
        <v>15</v>
      </c>
    </row>
    <row r="3" spans="1:20" x14ac:dyDescent="0.25">
      <c r="A3" s="75" t="s">
        <v>16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29"/>
    </row>
    <row r="4" spans="1:20" x14ac:dyDescent="0.25">
      <c r="A4" s="75" t="s">
        <v>28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29"/>
    </row>
    <row r="6" spans="1:20" x14ac:dyDescent="0.25">
      <c r="A6" s="16" t="s">
        <v>0</v>
      </c>
    </row>
    <row r="8" spans="1:20" s="8" customFormat="1" ht="33.75" customHeight="1" x14ac:dyDescent="0.25">
      <c r="A8" s="76" t="s">
        <v>1</v>
      </c>
      <c r="B8" s="76" t="s">
        <v>14</v>
      </c>
      <c r="C8" s="77" t="s">
        <v>2</v>
      </c>
      <c r="D8" s="78" t="s">
        <v>3</v>
      </c>
      <c r="E8" s="76" t="s">
        <v>4</v>
      </c>
      <c r="F8" s="76" t="s">
        <v>20</v>
      </c>
      <c r="G8" s="76" t="s">
        <v>5</v>
      </c>
      <c r="H8" s="76" t="s">
        <v>6</v>
      </c>
      <c r="I8" s="76"/>
      <c r="J8" s="76" t="s">
        <v>8</v>
      </c>
      <c r="K8" s="79" t="s">
        <v>9</v>
      </c>
      <c r="L8" s="80" t="s">
        <v>21</v>
      </c>
      <c r="M8" s="34"/>
      <c r="N8" s="35"/>
      <c r="O8" s="34"/>
      <c r="P8" s="34"/>
      <c r="Q8" s="36"/>
      <c r="R8" s="36"/>
      <c r="S8" s="36"/>
    </row>
    <row r="9" spans="1:20" s="53" customFormat="1" ht="48.75" customHeight="1" x14ac:dyDescent="0.25">
      <c r="A9" s="76"/>
      <c r="B9" s="76"/>
      <c r="C9" s="77"/>
      <c r="D9" s="78"/>
      <c r="E9" s="76"/>
      <c r="F9" s="76"/>
      <c r="G9" s="76"/>
      <c r="H9" s="48" t="s">
        <v>7</v>
      </c>
      <c r="I9" s="49" t="s">
        <v>22</v>
      </c>
      <c r="J9" s="76"/>
      <c r="K9" s="79"/>
      <c r="L9" s="80"/>
      <c r="M9" s="50"/>
      <c r="N9" s="51"/>
      <c r="O9" s="50"/>
      <c r="P9" s="50"/>
      <c r="Q9" s="52"/>
      <c r="R9" s="52"/>
      <c r="S9" s="52"/>
    </row>
    <row r="10" spans="1:20" s="64" customFormat="1" x14ac:dyDescent="0.25">
      <c r="A10" s="48" t="s">
        <v>17</v>
      </c>
      <c r="B10" s="54"/>
      <c r="C10" s="55"/>
      <c r="D10" s="56"/>
      <c r="E10" s="57"/>
      <c r="F10" s="57"/>
      <c r="G10" s="57"/>
      <c r="H10" s="58"/>
      <c r="I10" s="56"/>
      <c r="J10" s="54"/>
      <c r="K10" s="59"/>
      <c r="L10" s="60"/>
      <c r="M10" s="61" t="s">
        <v>73</v>
      </c>
      <c r="N10" s="62" t="s">
        <v>80</v>
      </c>
      <c r="O10" s="61" t="s">
        <v>74</v>
      </c>
      <c r="P10" s="61" t="s">
        <v>75</v>
      </c>
      <c r="Q10" s="63" t="s">
        <v>76</v>
      </c>
      <c r="R10" s="63" t="s">
        <v>77</v>
      </c>
      <c r="S10" s="63" t="s">
        <v>78</v>
      </c>
    </row>
    <row r="11" spans="1:20" s="64" customFormat="1" ht="45" x14ac:dyDescent="0.25">
      <c r="A11" s="23" t="s">
        <v>29</v>
      </c>
      <c r="B11" s="67"/>
      <c r="C11" s="68" t="s">
        <v>54</v>
      </c>
      <c r="D11" s="56">
        <v>11799.98</v>
      </c>
      <c r="E11" s="57">
        <v>43283</v>
      </c>
      <c r="F11" s="57"/>
      <c r="G11" s="57">
        <f>E11+7</f>
        <v>43290</v>
      </c>
      <c r="H11" s="58">
        <v>1</v>
      </c>
      <c r="I11" s="56">
        <f>D11</f>
        <v>11799.98</v>
      </c>
      <c r="J11" s="54"/>
      <c r="K11" s="59"/>
      <c r="L11" s="60" t="s">
        <v>154</v>
      </c>
      <c r="M11" s="61" t="s">
        <v>79</v>
      </c>
      <c r="N11" s="62">
        <v>43283</v>
      </c>
      <c r="O11" s="61" t="s">
        <v>79</v>
      </c>
      <c r="P11" s="61" t="s">
        <v>90</v>
      </c>
      <c r="Q11" s="63">
        <v>11799.98</v>
      </c>
      <c r="R11" s="63"/>
      <c r="S11" s="63">
        <f>Q11+R11</f>
        <v>11799.98</v>
      </c>
      <c r="T11" s="69">
        <f>S11-I11</f>
        <v>0</v>
      </c>
    </row>
    <row r="12" spans="1:20" s="64" customFormat="1" ht="30" x14ac:dyDescent="0.25">
      <c r="A12" s="23" t="s">
        <v>30</v>
      </c>
      <c r="B12" s="54"/>
      <c r="C12" s="70" t="s">
        <v>55</v>
      </c>
      <c r="D12" s="56">
        <v>99030</v>
      </c>
      <c r="E12" s="57">
        <v>43284</v>
      </c>
      <c r="F12" s="57"/>
      <c r="G12" s="57">
        <f t="shared" ref="G12:G39" si="0">E12+7</f>
        <v>43291</v>
      </c>
      <c r="H12" s="58">
        <v>1</v>
      </c>
      <c r="I12" s="56">
        <f t="shared" ref="I12:I33" si="1">D12</f>
        <v>99030</v>
      </c>
      <c r="J12" s="54"/>
      <c r="K12" s="59"/>
      <c r="L12" s="60" t="s">
        <v>154</v>
      </c>
      <c r="M12" s="61" t="s">
        <v>89</v>
      </c>
      <c r="N12" s="62">
        <v>43291</v>
      </c>
      <c r="O12" s="61"/>
      <c r="P12" s="61"/>
      <c r="Q12" s="63">
        <f>15000+50990</f>
        <v>65990</v>
      </c>
      <c r="R12" s="63">
        <v>33040</v>
      </c>
      <c r="S12" s="63">
        <f t="shared" ref="S12:S20" si="2">Q12+R12</f>
        <v>99030</v>
      </c>
      <c r="T12" s="69">
        <f t="shared" ref="T12:T30" si="3">S12-I12</f>
        <v>0</v>
      </c>
    </row>
    <row r="13" spans="1:20" s="64" customFormat="1" ht="45" x14ac:dyDescent="0.25">
      <c r="A13" s="23" t="s">
        <v>31</v>
      </c>
      <c r="B13" s="67"/>
      <c r="C13" s="71" t="s">
        <v>56</v>
      </c>
      <c r="D13" s="56">
        <v>11430.9</v>
      </c>
      <c r="E13" s="57">
        <v>43284</v>
      </c>
      <c r="F13" s="57"/>
      <c r="G13" s="57">
        <f t="shared" si="0"/>
        <v>43291</v>
      </c>
      <c r="H13" s="58">
        <v>1</v>
      </c>
      <c r="I13" s="56">
        <f t="shared" si="1"/>
        <v>11430.9</v>
      </c>
      <c r="J13" s="54"/>
      <c r="K13" s="59"/>
      <c r="L13" s="60" t="s">
        <v>154</v>
      </c>
      <c r="M13" s="61" t="s">
        <v>83</v>
      </c>
      <c r="N13" s="62">
        <v>43297</v>
      </c>
      <c r="O13" s="61" t="s">
        <v>91</v>
      </c>
      <c r="P13" s="61"/>
      <c r="Q13" s="63">
        <v>11430.9</v>
      </c>
      <c r="R13" s="63"/>
      <c r="S13" s="63">
        <f t="shared" si="2"/>
        <v>11430.9</v>
      </c>
      <c r="T13" s="69">
        <f t="shared" si="3"/>
        <v>0</v>
      </c>
    </row>
    <row r="14" spans="1:20" s="64" customFormat="1" ht="22.5" x14ac:dyDescent="0.25">
      <c r="A14" s="23" t="s">
        <v>32</v>
      </c>
      <c r="B14" s="54"/>
      <c r="C14" s="70" t="s">
        <v>27</v>
      </c>
      <c r="D14" s="56">
        <v>4052</v>
      </c>
      <c r="E14" s="57">
        <v>43290</v>
      </c>
      <c r="F14" s="57"/>
      <c r="G14" s="57">
        <f t="shared" si="0"/>
        <v>43297</v>
      </c>
      <c r="H14" s="58">
        <v>1</v>
      </c>
      <c r="I14" s="56">
        <f t="shared" si="1"/>
        <v>4052</v>
      </c>
      <c r="J14" s="54"/>
      <c r="K14" s="59"/>
      <c r="L14" s="60" t="s">
        <v>154</v>
      </c>
      <c r="M14" s="61" t="s">
        <v>88</v>
      </c>
      <c r="N14" s="62">
        <v>43298</v>
      </c>
      <c r="O14" s="61"/>
      <c r="P14" s="61"/>
      <c r="Q14" s="63">
        <v>4052</v>
      </c>
      <c r="R14" s="63"/>
      <c r="S14" s="63">
        <f t="shared" si="2"/>
        <v>4052</v>
      </c>
      <c r="T14" s="69">
        <f t="shared" si="3"/>
        <v>0</v>
      </c>
    </row>
    <row r="15" spans="1:20" s="64" customFormat="1" ht="30" x14ac:dyDescent="0.25">
      <c r="A15" s="23" t="s">
        <v>33</v>
      </c>
      <c r="B15" s="67"/>
      <c r="C15" s="68" t="s">
        <v>57</v>
      </c>
      <c r="D15" s="56">
        <v>23320</v>
      </c>
      <c r="E15" s="57">
        <v>43290</v>
      </c>
      <c r="F15" s="57"/>
      <c r="G15" s="57">
        <f t="shared" si="0"/>
        <v>43297</v>
      </c>
      <c r="H15" s="58">
        <v>1</v>
      </c>
      <c r="I15" s="56">
        <f t="shared" si="1"/>
        <v>23320</v>
      </c>
      <c r="J15" s="54"/>
      <c r="K15" s="59"/>
      <c r="L15" s="60" t="s">
        <v>154</v>
      </c>
      <c r="M15" s="61" t="s">
        <v>81</v>
      </c>
      <c r="N15" s="62">
        <v>43292</v>
      </c>
      <c r="O15" s="61"/>
      <c r="P15" s="61"/>
      <c r="Q15" s="63">
        <v>23320</v>
      </c>
      <c r="R15" s="63"/>
      <c r="S15" s="63">
        <f t="shared" si="2"/>
        <v>23320</v>
      </c>
      <c r="T15" s="69">
        <f t="shared" si="3"/>
        <v>0</v>
      </c>
    </row>
    <row r="16" spans="1:20" s="64" customFormat="1" ht="38.25" customHeight="1" x14ac:dyDescent="0.25">
      <c r="A16" s="23" t="s">
        <v>34</v>
      </c>
      <c r="B16" s="72"/>
      <c r="C16" s="71" t="s">
        <v>58</v>
      </c>
      <c r="D16" s="56">
        <v>99586</v>
      </c>
      <c r="E16" s="57">
        <v>43293</v>
      </c>
      <c r="F16" s="57"/>
      <c r="G16" s="57">
        <f t="shared" si="0"/>
        <v>43300</v>
      </c>
      <c r="H16" s="58">
        <v>1</v>
      </c>
      <c r="I16" s="56">
        <v>99522</v>
      </c>
      <c r="J16" s="54"/>
      <c r="K16" s="59"/>
      <c r="L16" s="60" t="s">
        <v>154</v>
      </c>
      <c r="M16" s="61" t="s">
        <v>86</v>
      </c>
      <c r="N16" s="62">
        <v>43294</v>
      </c>
      <c r="O16" s="61"/>
      <c r="P16" s="61"/>
      <c r="Q16" s="63">
        <v>76230</v>
      </c>
      <c r="R16" s="63">
        <v>23292</v>
      </c>
      <c r="S16" s="63">
        <f t="shared" si="2"/>
        <v>99522</v>
      </c>
      <c r="T16" s="69">
        <f t="shared" si="3"/>
        <v>0</v>
      </c>
    </row>
    <row r="17" spans="1:20" s="64" customFormat="1" ht="30" x14ac:dyDescent="0.25">
      <c r="A17" s="23" t="s">
        <v>35</v>
      </c>
      <c r="B17" s="67"/>
      <c r="C17" s="71" t="s">
        <v>59</v>
      </c>
      <c r="D17" s="56">
        <v>95042</v>
      </c>
      <c r="E17" s="57">
        <v>43293</v>
      </c>
      <c r="F17" s="57"/>
      <c r="G17" s="57">
        <f t="shared" si="0"/>
        <v>43300</v>
      </c>
      <c r="H17" s="58">
        <v>1</v>
      </c>
      <c r="I17" s="56">
        <f t="shared" si="1"/>
        <v>95042</v>
      </c>
      <c r="J17" s="54"/>
      <c r="K17" s="59"/>
      <c r="L17" s="60" t="s">
        <v>154</v>
      </c>
      <c r="M17" s="61" t="s">
        <v>87</v>
      </c>
      <c r="N17" s="62">
        <v>43294</v>
      </c>
      <c r="O17" s="61"/>
      <c r="P17" s="61"/>
      <c r="Q17" s="63">
        <v>71750</v>
      </c>
      <c r="R17" s="63">
        <v>23292</v>
      </c>
      <c r="S17" s="63">
        <f t="shared" si="2"/>
        <v>95042</v>
      </c>
      <c r="T17" s="69">
        <f t="shared" si="3"/>
        <v>0</v>
      </c>
    </row>
    <row r="18" spans="1:20" s="64" customFormat="1" ht="30" x14ac:dyDescent="0.25">
      <c r="A18" s="23" t="s">
        <v>36</v>
      </c>
      <c r="B18" s="67"/>
      <c r="C18" s="71" t="s">
        <v>25</v>
      </c>
      <c r="D18" s="56">
        <v>14395</v>
      </c>
      <c r="E18" s="57">
        <v>43293</v>
      </c>
      <c r="F18" s="57"/>
      <c r="G18" s="57">
        <f t="shared" si="0"/>
        <v>43300</v>
      </c>
      <c r="H18" s="58">
        <v>1</v>
      </c>
      <c r="I18" s="56">
        <f t="shared" si="1"/>
        <v>14395</v>
      </c>
      <c r="J18" s="54"/>
      <c r="K18" s="59"/>
      <c r="L18" s="60" t="s">
        <v>154</v>
      </c>
      <c r="M18" s="61" t="s">
        <v>82</v>
      </c>
      <c r="N18" s="62">
        <v>43294</v>
      </c>
      <c r="O18" s="61"/>
      <c r="P18" s="61"/>
      <c r="Q18" s="63">
        <v>14395</v>
      </c>
      <c r="R18" s="63"/>
      <c r="S18" s="63">
        <f t="shared" si="2"/>
        <v>14395</v>
      </c>
      <c r="T18" s="69">
        <f t="shared" si="3"/>
        <v>0</v>
      </c>
    </row>
    <row r="19" spans="1:20" s="64" customFormat="1" ht="30" x14ac:dyDescent="0.25">
      <c r="A19" s="23" t="s">
        <v>84</v>
      </c>
      <c r="B19" s="67"/>
      <c r="C19" s="71" t="s">
        <v>60</v>
      </c>
      <c r="D19" s="56">
        <v>104512</v>
      </c>
      <c r="E19" s="57">
        <v>43305</v>
      </c>
      <c r="F19" s="57"/>
      <c r="G19" s="57">
        <f t="shared" si="0"/>
        <v>43312</v>
      </c>
      <c r="H19" s="58">
        <v>1</v>
      </c>
      <c r="I19" s="56">
        <f t="shared" si="1"/>
        <v>104512</v>
      </c>
      <c r="J19" s="54"/>
      <c r="K19" s="59"/>
      <c r="L19" s="60" t="s">
        <v>154</v>
      </c>
      <c r="M19" s="61" t="s">
        <v>92</v>
      </c>
      <c r="N19" s="62">
        <v>43305</v>
      </c>
      <c r="O19" s="61" t="s">
        <v>93</v>
      </c>
      <c r="P19" s="61"/>
      <c r="Q19" s="63">
        <f>41612+20000</f>
        <v>61612</v>
      </c>
      <c r="R19" s="63">
        <v>42900</v>
      </c>
      <c r="S19" s="63">
        <f t="shared" si="2"/>
        <v>104512</v>
      </c>
      <c r="T19" s="69">
        <f t="shared" si="3"/>
        <v>0</v>
      </c>
    </row>
    <row r="20" spans="1:20" s="64" customFormat="1" ht="60" x14ac:dyDescent="0.25">
      <c r="A20" s="23" t="s">
        <v>37</v>
      </c>
      <c r="B20" s="67"/>
      <c r="C20" s="71" t="s">
        <v>61</v>
      </c>
      <c r="D20" s="56">
        <v>68256.5</v>
      </c>
      <c r="E20" s="57">
        <v>43305</v>
      </c>
      <c r="F20" s="57"/>
      <c r="G20" s="57">
        <f t="shared" si="0"/>
        <v>43312</v>
      </c>
      <c r="H20" s="58">
        <v>1</v>
      </c>
      <c r="I20" s="56">
        <f t="shared" si="1"/>
        <v>68256.5</v>
      </c>
      <c r="J20" s="54"/>
      <c r="K20" s="59"/>
      <c r="L20" s="60" t="s">
        <v>154</v>
      </c>
      <c r="M20" s="61" t="s">
        <v>85</v>
      </c>
      <c r="N20" s="62">
        <v>43305</v>
      </c>
      <c r="O20" s="61"/>
      <c r="P20" s="61"/>
      <c r="Q20" s="63">
        <f>10000+40148.5</f>
        <v>50148.5</v>
      </c>
      <c r="R20" s="63">
        <v>18108</v>
      </c>
      <c r="S20" s="63">
        <f t="shared" si="2"/>
        <v>68256.5</v>
      </c>
      <c r="T20" s="69">
        <f t="shared" si="3"/>
        <v>0</v>
      </c>
    </row>
    <row r="21" spans="1:20" s="64" customFormat="1" ht="15" customHeight="1" x14ac:dyDescent="0.25">
      <c r="A21" s="23" t="s">
        <v>38</v>
      </c>
      <c r="B21" s="54"/>
      <c r="C21" s="70" t="s">
        <v>62</v>
      </c>
      <c r="D21" s="56">
        <v>193741</v>
      </c>
      <c r="E21" s="57">
        <v>43314</v>
      </c>
      <c r="F21" s="57"/>
      <c r="G21" s="57">
        <f t="shared" si="0"/>
        <v>43321</v>
      </c>
      <c r="H21" s="58">
        <v>1</v>
      </c>
      <c r="I21" s="56">
        <f t="shared" si="1"/>
        <v>193741</v>
      </c>
      <c r="J21" s="54"/>
      <c r="K21" s="59"/>
      <c r="L21" s="60" t="s">
        <v>154</v>
      </c>
      <c r="M21" s="61" t="s">
        <v>112</v>
      </c>
      <c r="N21" s="62">
        <v>43318</v>
      </c>
      <c r="O21" s="61" t="s">
        <v>113</v>
      </c>
      <c r="P21" s="61" t="s">
        <v>110</v>
      </c>
      <c r="Q21" s="63">
        <v>133857</v>
      </c>
      <c r="R21" s="63">
        <v>59884</v>
      </c>
      <c r="S21" s="63">
        <f>Q21+R21</f>
        <v>193741</v>
      </c>
      <c r="T21" s="64">
        <f t="shared" si="3"/>
        <v>0</v>
      </c>
    </row>
    <row r="22" spans="1:20" s="64" customFormat="1" ht="45" x14ac:dyDescent="0.25">
      <c r="A22" s="23" t="s">
        <v>39</v>
      </c>
      <c r="B22" s="54"/>
      <c r="C22" s="70" t="s">
        <v>63</v>
      </c>
      <c r="D22" s="56">
        <v>4700</v>
      </c>
      <c r="E22" s="57">
        <v>43318</v>
      </c>
      <c r="F22" s="57"/>
      <c r="G22" s="57">
        <f t="shared" si="0"/>
        <v>43325</v>
      </c>
      <c r="H22" s="58">
        <v>1</v>
      </c>
      <c r="I22" s="56">
        <f t="shared" si="1"/>
        <v>4700</v>
      </c>
      <c r="J22" s="54"/>
      <c r="K22" s="59"/>
      <c r="L22" s="60" t="s">
        <v>154</v>
      </c>
      <c r="M22" s="61" t="s">
        <v>94</v>
      </c>
      <c r="N22" s="62">
        <v>43318</v>
      </c>
      <c r="O22" s="61" t="s">
        <v>95</v>
      </c>
      <c r="P22" s="61" t="s">
        <v>96</v>
      </c>
      <c r="Q22" s="63">
        <v>4700</v>
      </c>
      <c r="R22" s="63"/>
      <c r="S22" s="63">
        <f t="shared" ref="S22:S30" si="4">Q22+R22</f>
        <v>4700</v>
      </c>
      <c r="T22" s="64">
        <f t="shared" si="3"/>
        <v>0</v>
      </c>
    </row>
    <row r="23" spans="1:20" s="64" customFormat="1" ht="48.75" customHeight="1" x14ac:dyDescent="0.25">
      <c r="A23" s="23" t="s">
        <v>40</v>
      </c>
      <c r="B23" s="54"/>
      <c r="C23" s="70" t="s">
        <v>64</v>
      </c>
      <c r="D23" s="56">
        <v>199291.5</v>
      </c>
      <c r="E23" s="57">
        <v>43318</v>
      </c>
      <c r="F23" s="57"/>
      <c r="G23" s="57">
        <f t="shared" si="0"/>
        <v>43325</v>
      </c>
      <c r="H23" s="58">
        <v>1</v>
      </c>
      <c r="I23" s="56">
        <f t="shared" si="1"/>
        <v>199291.5</v>
      </c>
      <c r="J23" s="54"/>
      <c r="K23" s="59"/>
      <c r="L23" s="60" t="s">
        <v>154</v>
      </c>
      <c r="M23" s="61" t="s">
        <v>122</v>
      </c>
      <c r="N23" s="62">
        <v>43320</v>
      </c>
      <c r="O23" s="61" t="s">
        <v>123</v>
      </c>
      <c r="P23" s="61" t="s">
        <v>124</v>
      </c>
      <c r="Q23" s="63">
        <v>141227.5</v>
      </c>
      <c r="R23" s="63">
        <v>58064</v>
      </c>
      <c r="S23" s="63">
        <f t="shared" si="4"/>
        <v>199291.5</v>
      </c>
      <c r="T23" s="64">
        <f t="shared" si="3"/>
        <v>0</v>
      </c>
    </row>
    <row r="24" spans="1:20" s="64" customFormat="1" ht="48.75" customHeight="1" x14ac:dyDescent="0.25">
      <c r="A24" s="23" t="s">
        <v>41</v>
      </c>
      <c r="B24" s="67"/>
      <c r="C24" s="71" t="s">
        <v>65</v>
      </c>
      <c r="D24" s="56">
        <v>61560</v>
      </c>
      <c r="E24" s="57">
        <v>43320</v>
      </c>
      <c r="F24" s="57"/>
      <c r="G24" s="57">
        <f t="shared" si="0"/>
        <v>43327</v>
      </c>
      <c r="H24" s="58">
        <v>1</v>
      </c>
      <c r="I24" s="56">
        <f t="shared" si="1"/>
        <v>61560</v>
      </c>
      <c r="J24" s="54"/>
      <c r="K24" s="59"/>
      <c r="L24" s="60" t="s">
        <v>154</v>
      </c>
      <c r="M24" s="61" t="s">
        <v>97</v>
      </c>
      <c r="N24" s="62">
        <v>43320</v>
      </c>
      <c r="O24" s="61" t="s">
        <v>98</v>
      </c>
      <c r="P24" s="61" t="s">
        <v>99</v>
      </c>
      <c r="Q24" s="63">
        <f>5000+56560</f>
        <v>61560</v>
      </c>
      <c r="R24" s="63"/>
      <c r="S24" s="63">
        <f t="shared" si="4"/>
        <v>61560</v>
      </c>
      <c r="T24" s="64">
        <f t="shared" si="3"/>
        <v>0</v>
      </c>
    </row>
    <row r="25" spans="1:20" s="64" customFormat="1" ht="48.75" customHeight="1" x14ac:dyDescent="0.25">
      <c r="A25" s="23" t="s">
        <v>42</v>
      </c>
      <c r="B25" s="54"/>
      <c r="C25" s="70" t="s">
        <v>66</v>
      </c>
      <c r="D25" s="56">
        <v>7000</v>
      </c>
      <c r="E25" s="57">
        <v>43320</v>
      </c>
      <c r="F25" s="57"/>
      <c r="G25" s="57">
        <f t="shared" si="0"/>
        <v>43327</v>
      </c>
      <c r="H25" s="58">
        <v>1</v>
      </c>
      <c r="I25" s="56">
        <f t="shared" si="1"/>
        <v>7000</v>
      </c>
      <c r="J25" s="54"/>
      <c r="K25" s="59"/>
      <c r="L25" s="60" t="s">
        <v>154</v>
      </c>
      <c r="M25" s="61" t="s">
        <v>100</v>
      </c>
      <c r="N25" s="62">
        <v>43320</v>
      </c>
      <c r="O25" s="61" t="s">
        <v>101</v>
      </c>
      <c r="P25" s="61" t="s">
        <v>102</v>
      </c>
      <c r="Q25" s="63">
        <v>7000</v>
      </c>
      <c r="R25" s="63"/>
      <c r="S25" s="63">
        <f t="shared" si="4"/>
        <v>7000</v>
      </c>
      <c r="T25" s="64">
        <f t="shared" si="3"/>
        <v>0</v>
      </c>
    </row>
    <row r="26" spans="1:20" s="64" customFormat="1" ht="30" customHeight="1" x14ac:dyDescent="0.25">
      <c r="A26" s="23" t="s">
        <v>43</v>
      </c>
      <c r="B26" s="54"/>
      <c r="C26" s="73" t="s">
        <v>62</v>
      </c>
      <c r="D26" s="56">
        <v>117872</v>
      </c>
      <c r="E26" s="57">
        <v>43325</v>
      </c>
      <c r="F26" s="57"/>
      <c r="G26" s="57">
        <f t="shared" si="0"/>
        <v>43332</v>
      </c>
      <c r="H26" s="58">
        <v>1</v>
      </c>
      <c r="I26" s="56">
        <f t="shared" si="1"/>
        <v>117872</v>
      </c>
      <c r="J26" s="54"/>
      <c r="K26" s="59"/>
      <c r="L26" s="60" t="s">
        <v>154</v>
      </c>
      <c r="M26" s="61" t="s">
        <v>117</v>
      </c>
      <c r="N26" s="62">
        <v>43327</v>
      </c>
      <c r="O26" s="61" t="s">
        <v>118</v>
      </c>
      <c r="P26" s="61" t="s">
        <v>111</v>
      </c>
      <c r="Q26" s="63">
        <v>84350</v>
      </c>
      <c r="R26" s="63">
        <v>33522</v>
      </c>
      <c r="S26" s="63">
        <f t="shared" si="4"/>
        <v>117872</v>
      </c>
      <c r="T26" s="64">
        <f t="shared" si="3"/>
        <v>0</v>
      </c>
    </row>
    <row r="27" spans="1:20" s="64" customFormat="1" ht="49.5" customHeight="1" x14ac:dyDescent="0.25">
      <c r="A27" s="23" t="s">
        <v>44</v>
      </c>
      <c r="B27" s="72"/>
      <c r="C27" s="68" t="s">
        <v>67</v>
      </c>
      <c r="D27" s="56">
        <v>99697</v>
      </c>
      <c r="E27" s="57">
        <v>43326</v>
      </c>
      <c r="F27" s="57"/>
      <c r="G27" s="57">
        <f t="shared" si="0"/>
        <v>43333</v>
      </c>
      <c r="H27" s="58">
        <v>1</v>
      </c>
      <c r="I27" s="56">
        <f t="shared" si="1"/>
        <v>99697</v>
      </c>
      <c r="J27" s="54"/>
      <c r="K27" s="59"/>
      <c r="L27" s="60" t="s">
        <v>154</v>
      </c>
      <c r="M27" s="61" t="s">
        <v>119</v>
      </c>
      <c r="N27" s="62">
        <v>43326</v>
      </c>
      <c r="O27" s="61" t="s">
        <v>120</v>
      </c>
      <c r="P27" s="61" t="s">
        <v>103</v>
      </c>
      <c r="Q27" s="63">
        <f>74032</f>
        <v>74032</v>
      </c>
      <c r="R27" s="63">
        <v>25665</v>
      </c>
      <c r="S27" s="63">
        <f t="shared" si="4"/>
        <v>99697</v>
      </c>
      <c r="T27" s="64">
        <f t="shared" si="3"/>
        <v>0</v>
      </c>
    </row>
    <row r="28" spans="1:20" s="64" customFormat="1" ht="49.5" customHeight="1" x14ac:dyDescent="0.25">
      <c r="A28" s="23" t="s">
        <v>30</v>
      </c>
      <c r="B28" s="72"/>
      <c r="C28" s="68" t="s">
        <v>65</v>
      </c>
      <c r="D28" s="56">
        <v>199509</v>
      </c>
      <c r="E28" s="57">
        <v>43332</v>
      </c>
      <c r="F28" s="57"/>
      <c r="G28" s="57">
        <f t="shared" si="0"/>
        <v>43339</v>
      </c>
      <c r="H28" s="58">
        <v>1</v>
      </c>
      <c r="I28" s="56">
        <f t="shared" si="1"/>
        <v>199509</v>
      </c>
      <c r="J28" s="54"/>
      <c r="K28" s="59"/>
      <c r="L28" s="60" t="s">
        <v>154</v>
      </c>
      <c r="M28" s="61" t="s">
        <v>115</v>
      </c>
      <c r="N28" s="62">
        <v>43340</v>
      </c>
      <c r="O28" s="61" t="s">
        <v>116</v>
      </c>
      <c r="P28" s="61" t="s">
        <v>114</v>
      </c>
      <c r="Q28" s="63">
        <v>127749</v>
      </c>
      <c r="R28" s="63">
        <v>71760</v>
      </c>
      <c r="S28" s="63">
        <f t="shared" si="4"/>
        <v>199509</v>
      </c>
      <c r="T28" s="64">
        <f t="shared" si="3"/>
        <v>0</v>
      </c>
    </row>
    <row r="29" spans="1:20" s="64" customFormat="1" ht="49.5" customHeight="1" x14ac:dyDescent="0.25">
      <c r="A29" s="23" t="s">
        <v>45</v>
      </c>
      <c r="B29" s="54"/>
      <c r="C29" s="70" t="s">
        <v>67</v>
      </c>
      <c r="D29" s="56">
        <v>99707</v>
      </c>
      <c r="E29" s="57">
        <v>43332</v>
      </c>
      <c r="F29" s="57"/>
      <c r="G29" s="57">
        <f t="shared" si="0"/>
        <v>43339</v>
      </c>
      <c r="H29" s="58">
        <v>1</v>
      </c>
      <c r="I29" s="56">
        <f t="shared" si="1"/>
        <v>99707</v>
      </c>
      <c r="J29" s="54"/>
      <c r="K29" s="59"/>
      <c r="L29" s="60" t="s">
        <v>154</v>
      </c>
      <c r="M29" s="61" t="s">
        <v>108</v>
      </c>
      <c r="N29" s="62">
        <v>43332</v>
      </c>
      <c r="O29" s="61" t="s">
        <v>109</v>
      </c>
      <c r="P29" s="61" t="s">
        <v>104</v>
      </c>
      <c r="Q29" s="63">
        <v>67397</v>
      </c>
      <c r="R29" s="63">
        <v>32310</v>
      </c>
      <c r="S29" s="63">
        <f t="shared" si="4"/>
        <v>99707</v>
      </c>
      <c r="T29" s="64">
        <f t="shared" si="3"/>
        <v>0</v>
      </c>
    </row>
    <row r="30" spans="1:20" s="64" customFormat="1" ht="29.25" customHeight="1" x14ac:dyDescent="0.25">
      <c r="A30" s="23" t="s">
        <v>46</v>
      </c>
      <c r="B30" s="54"/>
      <c r="C30" s="73" t="s">
        <v>68</v>
      </c>
      <c r="D30" s="56">
        <v>19754</v>
      </c>
      <c r="E30" s="57">
        <v>43342</v>
      </c>
      <c r="F30" s="57"/>
      <c r="G30" s="57">
        <f t="shared" si="0"/>
        <v>43349</v>
      </c>
      <c r="H30" s="58">
        <v>1</v>
      </c>
      <c r="I30" s="56">
        <f t="shared" si="1"/>
        <v>19754</v>
      </c>
      <c r="J30" s="54"/>
      <c r="K30" s="59"/>
      <c r="L30" s="60" t="s">
        <v>154</v>
      </c>
      <c r="M30" s="61" t="s">
        <v>106</v>
      </c>
      <c r="N30" s="62">
        <v>43342</v>
      </c>
      <c r="O30" s="61" t="s">
        <v>107</v>
      </c>
      <c r="P30" s="61" t="s">
        <v>105</v>
      </c>
      <c r="Q30" s="63">
        <v>14166</v>
      </c>
      <c r="R30" s="63">
        <v>5588</v>
      </c>
      <c r="S30" s="63">
        <f t="shared" si="4"/>
        <v>19754</v>
      </c>
      <c r="T30" s="64">
        <f t="shared" si="3"/>
        <v>0</v>
      </c>
    </row>
    <row r="31" spans="1:20" s="64" customFormat="1" ht="51" customHeight="1" x14ac:dyDescent="0.25">
      <c r="A31" s="23" t="s">
        <v>125</v>
      </c>
      <c r="B31" s="54"/>
      <c r="C31" s="65" t="s">
        <v>126</v>
      </c>
      <c r="D31" s="56">
        <v>1203462.45</v>
      </c>
      <c r="E31" s="57">
        <v>43214</v>
      </c>
      <c r="F31" s="57"/>
      <c r="G31" s="57">
        <f>E31+135+90</f>
        <v>43439</v>
      </c>
      <c r="H31" s="58">
        <v>0.80300000000000005</v>
      </c>
      <c r="I31" s="56">
        <v>1203462.45</v>
      </c>
      <c r="J31" s="74"/>
      <c r="K31" s="59"/>
      <c r="L31" s="60" t="s">
        <v>153</v>
      </c>
      <c r="M31" s="61" t="s">
        <v>127</v>
      </c>
      <c r="N31" s="62">
        <v>43348</v>
      </c>
      <c r="O31" s="61" t="s">
        <v>128</v>
      </c>
      <c r="P31" s="61" t="s">
        <v>125</v>
      </c>
      <c r="Q31" s="63">
        <v>1203462.45</v>
      </c>
      <c r="R31" s="63"/>
      <c r="S31" s="63">
        <f t="shared" ref="S31:S40" si="5">Q31+R31</f>
        <v>1203462.45</v>
      </c>
      <c r="T31" s="66">
        <f>S31-I31</f>
        <v>0</v>
      </c>
    </row>
    <row r="32" spans="1:20" s="64" customFormat="1" ht="45.75" customHeight="1" x14ac:dyDescent="0.25">
      <c r="A32" s="23" t="s">
        <v>47</v>
      </c>
      <c r="B32" s="54"/>
      <c r="C32" s="65" t="s">
        <v>60</v>
      </c>
      <c r="D32" s="56">
        <v>9960</v>
      </c>
      <c r="E32" s="57">
        <v>43348</v>
      </c>
      <c r="F32" s="57"/>
      <c r="G32" s="57">
        <f t="shared" si="0"/>
        <v>43355</v>
      </c>
      <c r="H32" s="58">
        <v>1</v>
      </c>
      <c r="I32" s="56">
        <f t="shared" si="1"/>
        <v>9960</v>
      </c>
      <c r="J32" s="54"/>
      <c r="K32" s="59"/>
      <c r="L32" s="60" t="s">
        <v>154</v>
      </c>
      <c r="M32" s="61" t="s">
        <v>129</v>
      </c>
      <c r="N32" s="62">
        <v>43348</v>
      </c>
      <c r="O32" s="61" t="s">
        <v>130</v>
      </c>
      <c r="P32" s="61" t="s">
        <v>131</v>
      </c>
      <c r="Q32" s="63">
        <v>9960</v>
      </c>
      <c r="R32" s="63"/>
      <c r="S32" s="63">
        <f t="shared" si="5"/>
        <v>9960</v>
      </c>
      <c r="T32" s="66">
        <f t="shared" ref="T32:T40" si="6">S32-I32</f>
        <v>0</v>
      </c>
    </row>
    <row r="33" spans="1:234" s="6" customFormat="1" ht="42" customHeight="1" x14ac:dyDescent="0.25">
      <c r="A33" s="30" t="s">
        <v>48</v>
      </c>
      <c r="B33" s="24"/>
      <c r="C33" s="41" t="s">
        <v>69</v>
      </c>
      <c r="D33" s="3">
        <v>49988</v>
      </c>
      <c r="E33" s="4">
        <v>43349</v>
      </c>
      <c r="F33" s="4"/>
      <c r="G33" s="4">
        <f t="shared" si="0"/>
        <v>43356</v>
      </c>
      <c r="H33" s="5">
        <v>1</v>
      </c>
      <c r="I33" s="9">
        <f t="shared" si="1"/>
        <v>49988</v>
      </c>
      <c r="J33" s="1"/>
      <c r="K33" s="13"/>
      <c r="L33" s="60" t="s">
        <v>154</v>
      </c>
      <c r="M33" s="37" t="s">
        <v>151</v>
      </c>
      <c r="N33" s="38">
        <v>43349</v>
      </c>
      <c r="O33" s="37" t="s">
        <v>150</v>
      </c>
      <c r="P33" s="37" t="s">
        <v>132</v>
      </c>
      <c r="Q33" s="39">
        <v>35325.5</v>
      </c>
      <c r="R33" s="39">
        <v>14662.5</v>
      </c>
      <c r="S33" s="39">
        <f t="shared" si="5"/>
        <v>49988</v>
      </c>
      <c r="T33" s="12">
        <f t="shared" si="6"/>
        <v>0</v>
      </c>
    </row>
    <row r="34" spans="1:234" s="6" customFormat="1" ht="42" customHeight="1" x14ac:dyDescent="0.25">
      <c r="A34" s="30" t="s">
        <v>49</v>
      </c>
      <c r="B34" s="1"/>
      <c r="C34" s="40" t="s">
        <v>60</v>
      </c>
      <c r="D34" s="3">
        <v>49720.2</v>
      </c>
      <c r="E34" s="4">
        <v>43350</v>
      </c>
      <c r="F34" s="4"/>
      <c r="G34" s="4">
        <f t="shared" si="0"/>
        <v>43357</v>
      </c>
      <c r="H34" s="5">
        <v>1</v>
      </c>
      <c r="I34" s="9">
        <f t="shared" ref="I34:I38" si="7">D34</f>
        <v>49720.2</v>
      </c>
      <c r="J34" s="1"/>
      <c r="K34" s="13"/>
      <c r="L34" s="60" t="s">
        <v>154</v>
      </c>
      <c r="M34" s="37" t="s">
        <v>133</v>
      </c>
      <c r="N34" s="38">
        <v>43350</v>
      </c>
      <c r="O34" s="37" t="s">
        <v>134</v>
      </c>
      <c r="P34" s="37" t="s">
        <v>135</v>
      </c>
      <c r="Q34" s="39">
        <f>29000+2105.2</f>
        <v>31105.200000000001</v>
      </c>
      <c r="R34" s="39">
        <v>18615</v>
      </c>
      <c r="S34" s="39">
        <f t="shared" si="5"/>
        <v>49720.2</v>
      </c>
      <c r="T34" s="12">
        <f t="shared" si="6"/>
        <v>0</v>
      </c>
    </row>
    <row r="35" spans="1:234" s="6" customFormat="1" ht="42" customHeight="1" x14ac:dyDescent="0.25">
      <c r="A35" s="23" t="s">
        <v>50</v>
      </c>
      <c r="B35" s="1"/>
      <c r="C35" s="40" t="s">
        <v>70</v>
      </c>
      <c r="D35" s="3">
        <v>156525</v>
      </c>
      <c r="E35" s="4">
        <v>43360</v>
      </c>
      <c r="F35" s="4"/>
      <c r="G35" s="4">
        <f t="shared" si="0"/>
        <v>43367</v>
      </c>
      <c r="H35" s="5">
        <v>1</v>
      </c>
      <c r="I35" s="9">
        <f t="shared" si="7"/>
        <v>156525</v>
      </c>
      <c r="J35" s="1"/>
      <c r="K35" s="13"/>
      <c r="L35" s="60" t="s">
        <v>154</v>
      </c>
      <c r="M35" s="37" t="s">
        <v>137</v>
      </c>
      <c r="N35" s="38">
        <v>43360</v>
      </c>
      <c r="O35" s="37" t="s">
        <v>136</v>
      </c>
      <c r="P35" s="37" t="s">
        <v>121</v>
      </c>
      <c r="Q35" s="39">
        <v>114685</v>
      </c>
      <c r="R35" s="39">
        <v>41840</v>
      </c>
      <c r="S35" s="39">
        <f t="shared" si="5"/>
        <v>156525</v>
      </c>
      <c r="T35" s="12">
        <f t="shared" si="6"/>
        <v>0</v>
      </c>
    </row>
    <row r="36" spans="1:234" s="6" customFormat="1" ht="42" customHeight="1" x14ac:dyDescent="0.25">
      <c r="A36" s="23" t="s">
        <v>51</v>
      </c>
      <c r="B36" s="1"/>
      <c r="C36" s="40" t="s">
        <v>67</v>
      </c>
      <c r="D36" s="3">
        <v>49840</v>
      </c>
      <c r="E36" s="4">
        <v>43332</v>
      </c>
      <c r="F36" s="4"/>
      <c r="G36" s="4">
        <f t="shared" si="0"/>
        <v>43339</v>
      </c>
      <c r="H36" s="5">
        <v>1</v>
      </c>
      <c r="I36" s="9">
        <v>49840</v>
      </c>
      <c r="J36" s="1"/>
      <c r="K36" s="13"/>
      <c r="L36" s="60" t="s">
        <v>154</v>
      </c>
      <c r="M36" s="37" t="s">
        <v>138</v>
      </c>
      <c r="N36" s="38">
        <v>43363</v>
      </c>
      <c r="O36" s="37" t="s">
        <v>139</v>
      </c>
      <c r="P36" s="37" t="s">
        <v>140</v>
      </c>
      <c r="Q36" s="39">
        <v>49840</v>
      </c>
      <c r="R36" s="39"/>
      <c r="S36" s="39">
        <v>49840</v>
      </c>
      <c r="T36" s="12">
        <f t="shared" si="6"/>
        <v>0</v>
      </c>
    </row>
    <row r="37" spans="1:234" s="6" customFormat="1" ht="42" customHeight="1" x14ac:dyDescent="0.25">
      <c r="A37" s="23" t="s">
        <v>52</v>
      </c>
      <c r="B37" s="1"/>
      <c r="C37" s="40" t="s">
        <v>71</v>
      </c>
      <c r="D37" s="3">
        <v>10000</v>
      </c>
      <c r="E37" s="4">
        <v>43366</v>
      </c>
      <c r="F37" s="4"/>
      <c r="G37" s="4">
        <f t="shared" si="0"/>
        <v>43373</v>
      </c>
      <c r="H37" s="5">
        <v>1</v>
      </c>
      <c r="I37" s="9">
        <f t="shared" si="7"/>
        <v>10000</v>
      </c>
      <c r="J37" s="1"/>
      <c r="K37" s="13"/>
      <c r="L37" s="60" t="s">
        <v>154</v>
      </c>
      <c r="M37" s="37" t="s">
        <v>141</v>
      </c>
      <c r="N37" s="38">
        <v>43369</v>
      </c>
      <c r="O37" s="37" t="s">
        <v>142</v>
      </c>
      <c r="P37" s="37" t="s">
        <v>143</v>
      </c>
      <c r="Q37" s="39">
        <v>10000</v>
      </c>
      <c r="R37" s="39"/>
      <c r="S37" s="39">
        <f t="shared" si="5"/>
        <v>10000</v>
      </c>
      <c r="T37" s="12">
        <f t="shared" si="6"/>
        <v>0</v>
      </c>
    </row>
    <row r="38" spans="1:234" s="6" customFormat="1" ht="42" customHeight="1" x14ac:dyDescent="0.25">
      <c r="A38" s="23" t="s">
        <v>53</v>
      </c>
      <c r="B38" s="1"/>
      <c r="C38" s="40" t="s">
        <v>72</v>
      </c>
      <c r="D38" s="3">
        <v>49992.76</v>
      </c>
      <c r="E38" s="4">
        <v>43369</v>
      </c>
      <c r="F38" s="4"/>
      <c r="G38" s="4">
        <f t="shared" si="0"/>
        <v>43376</v>
      </c>
      <c r="H38" s="5">
        <v>1</v>
      </c>
      <c r="I38" s="9">
        <f t="shared" si="7"/>
        <v>49992.76</v>
      </c>
      <c r="J38" s="1"/>
      <c r="K38" s="13"/>
      <c r="L38" s="60" t="s">
        <v>154</v>
      </c>
      <c r="M38" s="37" t="s">
        <v>145</v>
      </c>
      <c r="N38" s="38">
        <v>43369</v>
      </c>
      <c r="O38" s="37" t="s">
        <v>146</v>
      </c>
      <c r="P38" s="37" t="s">
        <v>144</v>
      </c>
      <c r="Q38" s="39">
        <v>32871.800000000003</v>
      </c>
      <c r="R38" s="39">
        <v>17120.96</v>
      </c>
      <c r="S38" s="39">
        <f t="shared" ref="S38" si="8">Q38+R38</f>
        <v>49992.76</v>
      </c>
      <c r="T38" s="12">
        <f t="shared" ref="T38" si="9">S38-I38</f>
        <v>0</v>
      </c>
    </row>
    <row r="39" spans="1:234" s="47" customFormat="1" ht="42" customHeight="1" x14ac:dyDescent="0.25">
      <c r="A39" s="23" t="s">
        <v>152</v>
      </c>
      <c r="B39" s="42"/>
      <c r="C39" s="43" t="s">
        <v>26</v>
      </c>
      <c r="D39" s="9">
        <v>46200</v>
      </c>
      <c r="E39" s="44">
        <v>43370</v>
      </c>
      <c r="F39" s="44"/>
      <c r="G39" s="44">
        <f t="shared" si="0"/>
        <v>43377</v>
      </c>
      <c r="H39" s="45">
        <v>1</v>
      </c>
      <c r="I39" s="9">
        <v>46200</v>
      </c>
      <c r="J39" s="42"/>
      <c r="K39" s="13"/>
      <c r="L39" s="60" t="s">
        <v>154</v>
      </c>
      <c r="M39" s="37" t="s">
        <v>148</v>
      </c>
      <c r="N39" s="38">
        <v>43370</v>
      </c>
      <c r="O39" s="37" t="s">
        <v>149</v>
      </c>
      <c r="P39" s="37" t="s">
        <v>147</v>
      </c>
      <c r="Q39" s="39">
        <v>46200</v>
      </c>
      <c r="R39" s="39"/>
      <c r="S39" s="39">
        <f t="shared" si="5"/>
        <v>46200</v>
      </c>
      <c r="T39" s="12">
        <f t="shared" si="6"/>
        <v>0</v>
      </c>
    </row>
    <row r="40" spans="1:234" s="47" customFormat="1" x14ac:dyDescent="0.25">
      <c r="A40" s="23"/>
      <c r="B40" s="42"/>
      <c r="C40" s="43"/>
      <c r="D40" s="9"/>
      <c r="E40" s="44"/>
      <c r="F40" s="44"/>
      <c r="G40" s="44"/>
      <c r="H40" s="45"/>
      <c r="I40" s="9"/>
      <c r="J40" s="42"/>
      <c r="K40" s="13"/>
      <c r="L40" s="46"/>
      <c r="M40" s="37"/>
      <c r="N40" s="38"/>
      <c r="O40" s="37"/>
      <c r="P40" s="37"/>
      <c r="Q40" s="39"/>
      <c r="R40" s="39"/>
      <c r="S40" s="39">
        <f t="shared" si="5"/>
        <v>0</v>
      </c>
      <c r="T40" s="12">
        <f t="shared" si="6"/>
        <v>0</v>
      </c>
    </row>
    <row r="41" spans="1:234" s="6" customFormat="1" x14ac:dyDescent="0.25">
      <c r="A41" s="14" t="s">
        <v>18</v>
      </c>
      <c r="B41" s="1"/>
      <c r="C41" s="26"/>
      <c r="D41" s="3"/>
      <c r="E41" s="4"/>
      <c r="F41" s="4"/>
      <c r="G41" s="4"/>
      <c r="H41" s="5"/>
      <c r="I41" s="9"/>
      <c r="J41" s="1"/>
      <c r="K41" s="13"/>
      <c r="L41" s="7"/>
      <c r="M41" s="37"/>
      <c r="N41" s="38"/>
      <c r="O41" s="37"/>
      <c r="P41" s="37"/>
      <c r="Q41" s="39"/>
      <c r="R41" s="39"/>
      <c r="S41" s="39"/>
    </row>
    <row r="42" spans="1:234" s="6" customFormat="1" x14ac:dyDescent="0.25">
      <c r="A42" s="14"/>
      <c r="B42" s="1"/>
      <c r="C42" s="26"/>
      <c r="D42" s="3"/>
      <c r="E42" s="4"/>
      <c r="F42" s="4"/>
      <c r="G42" s="4"/>
      <c r="H42" s="5"/>
      <c r="I42" s="9"/>
      <c r="J42" s="1"/>
      <c r="K42" s="13"/>
      <c r="L42" s="7"/>
      <c r="M42" s="37"/>
      <c r="N42" s="38"/>
      <c r="O42" s="37"/>
      <c r="P42" s="37"/>
      <c r="Q42" s="39"/>
      <c r="R42" s="39"/>
      <c r="S42" s="39"/>
    </row>
    <row r="43" spans="1:234" s="6" customFormat="1" x14ac:dyDescent="0.25">
      <c r="A43" s="1"/>
      <c r="B43" s="1"/>
      <c r="C43" s="26"/>
      <c r="D43" s="3"/>
      <c r="E43" s="4"/>
      <c r="F43" s="4"/>
      <c r="G43" s="4"/>
      <c r="H43" s="5"/>
      <c r="I43" s="3"/>
      <c r="J43" s="1"/>
      <c r="K43" s="13"/>
      <c r="L43" s="7"/>
      <c r="M43" s="37"/>
      <c r="N43" s="38"/>
      <c r="O43" s="37"/>
      <c r="P43" s="37"/>
      <c r="Q43" s="39"/>
      <c r="R43" s="39"/>
      <c r="S43" s="39"/>
    </row>
    <row r="44" spans="1:234" s="21" customFormat="1" ht="15.75" x14ac:dyDescent="0.25">
      <c r="A44" s="1"/>
      <c r="B44" s="1"/>
      <c r="C44" s="26"/>
      <c r="D44" s="3"/>
      <c r="E44" s="4"/>
      <c r="F44" s="4"/>
      <c r="G44" s="4"/>
      <c r="H44" s="2"/>
      <c r="I44" s="3"/>
      <c r="J44" s="1"/>
      <c r="K44" s="13"/>
      <c r="L44" s="7"/>
      <c r="M44" s="37"/>
      <c r="N44" s="38"/>
      <c r="O44" s="37"/>
      <c r="P44" s="37"/>
      <c r="Q44" s="39"/>
      <c r="R44" s="39"/>
      <c r="S44" s="39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</row>
    <row r="45" spans="1:234" s="21" customFormat="1" ht="15.75" x14ac:dyDescent="0.25">
      <c r="A45" s="1"/>
      <c r="B45" s="1"/>
      <c r="C45" s="26"/>
      <c r="D45" s="3"/>
      <c r="E45" s="4"/>
      <c r="F45" s="4"/>
      <c r="G45" s="4"/>
      <c r="H45" s="2"/>
      <c r="I45" s="3"/>
      <c r="J45" s="1"/>
      <c r="K45" s="13"/>
      <c r="L45" s="7"/>
      <c r="M45" s="37"/>
      <c r="N45" s="38"/>
      <c r="O45" s="37"/>
      <c r="P45" s="37"/>
      <c r="Q45" s="39"/>
      <c r="R45" s="39"/>
      <c r="S45" s="39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</row>
    <row r="46" spans="1:234" s="21" customFormat="1" ht="15.75" x14ac:dyDescent="0.25">
      <c r="A46" s="14" t="s">
        <v>19</v>
      </c>
      <c r="B46" s="1"/>
      <c r="C46" s="26"/>
      <c r="D46" s="3"/>
      <c r="E46" s="2"/>
      <c r="F46" s="2"/>
      <c r="G46" s="2"/>
      <c r="H46" s="2"/>
      <c r="I46" s="3"/>
      <c r="J46" s="1"/>
      <c r="K46" s="13"/>
      <c r="L46" s="7"/>
      <c r="M46" s="37"/>
      <c r="N46" s="38"/>
      <c r="O46" s="37"/>
      <c r="P46" s="37"/>
      <c r="Q46" s="39"/>
      <c r="R46" s="39"/>
      <c r="S46" s="39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</row>
    <row r="47" spans="1:234" s="21" customFormat="1" ht="15.75" x14ac:dyDescent="0.25">
      <c r="A47" s="22"/>
      <c r="B47" s="1"/>
      <c r="C47" s="26"/>
      <c r="D47" s="3"/>
      <c r="E47" s="2"/>
      <c r="F47" s="2"/>
      <c r="G47" s="2"/>
      <c r="H47" s="2"/>
      <c r="I47" s="3"/>
      <c r="J47" s="1"/>
      <c r="K47" s="13"/>
      <c r="L47" s="7"/>
      <c r="M47" s="37"/>
      <c r="N47" s="38"/>
      <c r="O47" s="37"/>
      <c r="P47" s="37"/>
      <c r="Q47" s="39"/>
      <c r="R47" s="39"/>
      <c r="S47" s="39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</row>
    <row r="48" spans="1:234" s="21" customFormat="1" ht="15.75" x14ac:dyDescent="0.25">
      <c r="A48" s="22"/>
      <c r="B48" s="1"/>
      <c r="C48" s="26"/>
      <c r="D48" s="3"/>
      <c r="E48" s="2"/>
      <c r="F48" s="2"/>
      <c r="G48" s="2"/>
      <c r="H48" s="2"/>
      <c r="I48" s="3"/>
      <c r="J48" s="1"/>
      <c r="K48" s="13"/>
      <c r="L48" s="7"/>
      <c r="M48" s="37"/>
      <c r="N48" s="38"/>
      <c r="O48" s="37"/>
      <c r="P48" s="37"/>
      <c r="Q48" s="39"/>
      <c r="R48" s="39"/>
      <c r="S48" s="39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</row>
    <row r="49" spans="1:234" s="21" customFormat="1" ht="15.75" x14ac:dyDescent="0.25">
      <c r="A49" s="1"/>
      <c r="B49" s="1"/>
      <c r="C49" s="26"/>
      <c r="D49" s="3"/>
      <c r="E49" s="2"/>
      <c r="F49" s="2"/>
      <c r="G49" s="2"/>
      <c r="H49" s="2"/>
      <c r="I49" s="3"/>
      <c r="J49" s="1"/>
      <c r="K49" s="13"/>
      <c r="L49" s="7"/>
      <c r="M49" s="37"/>
      <c r="N49" s="38"/>
      <c r="O49" s="37"/>
      <c r="P49" s="37"/>
      <c r="Q49" s="39"/>
      <c r="R49" s="39"/>
      <c r="S49" s="39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</row>
    <row r="50" spans="1:234" x14ac:dyDescent="0.25">
      <c r="A50" s="1"/>
      <c r="B50" s="1"/>
      <c r="C50" s="26"/>
      <c r="D50" s="3"/>
      <c r="E50" s="4"/>
      <c r="F50" s="4"/>
      <c r="G50" s="10"/>
      <c r="H50" s="5"/>
      <c r="I50" s="3"/>
      <c r="J50" s="1"/>
      <c r="K50" s="13"/>
      <c r="L50" s="2"/>
      <c r="M50" s="37"/>
      <c r="N50" s="38"/>
      <c r="O50" s="37"/>
      <c r="P50" s="37"/>
      <c r="Q50" s="39"/>
      <c r="R50" s="39"/>
      <c r="S50" s="39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</row>
    <row r="51" spans="1:234" x14ac:dyDescent="0.25">
      <c r="A51" s="6"/>
      <c r="B51" s="6"/>
      <c r="D51" s="12"/>
      <c r="E51" s="11"/>
      <c r="F51" s="11"/>
      <c r="G51" s="11"/>
      <c r="H51" s="11"/>
      <c r="I51" s="12"/>
      <c r="J51" s="6"/>
      <c r="K51" s="15"/>
      <c r="L51" s="11"/>
    </row>
    <row r="53" spans="1:234" x14ac:dyDescent="0.25">
      <c r="A53" s="16" t="s">
        <v>10</v>
      </c>
    </row>
    <row r="54" spans="1:234" x14ac:dyDescent="0.25">
      <c r="A54" s="16" t="s">
        <v>11</v>
      </c>
    </row>
    <row r="57" spans="1:234" x14ac:dyDescent="0.25">
      <c r="A57" s="81" t="s">
        <v>12</v>
      </c>
      <c r="B57" s="81"/>
      <c r="C57" s="81"/>
      <c r="D57" s="19"/>
      <c r="E57" s="29"/>
      <c r="F57" s="29"/>
      <c r="G57" s="29"/>
      <c r="H57" s="29"/>
      <c r="I57" s="81" t="s">
        <v>24</v>
      </c>
      <c r="J57" s="81"/>
      <c r="K57" s="81"/>
      <c r="L57" s="27"/>
    </row>
    <row r="58" spans="1:234" x14ac:dyDescent="0.25">
      <c r="A58" s="82" t="s">
        <v>13</v>
      </c>
      <c r="B58" s="82"/>
      <c r="C58" s="82"/>
      <c r="I58" s="82" t="s">
        <v>23</v>
      </c>
      <c r="J58" s="82"/>
      <c r="K58" s="82"/>
    </row>
    <row r="60" spans="1:234" x14ac:dyDescent="0.25">
      <c r="A60" s="20"/>
    </row>
  </sheetData>
  <sheetProtection password="C1B6" sheet="1" objects="1" scenarios="1"/>
  <mergeCells count="17">
    <mergeCell ref="L8:L9"/>
    <mergeCell ref="A57:C57"/>
    <mergeCell ref="I57:K57"/>
    <mergeCell ref="A58:C58"/>
    <mergeCell ref="I58:K58"/>
    <mergeCell ref="A3:K3"/>
    <mergeCell ref="A4:K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</mergeCells>
  <pageMargins left="0.3" right="0.56999999999999995" top="0.54" bottom="0.3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20% IRA 3rd Qtr 2018</vt:lpstr>
      <vt:lpstr>'20% IRA 3rd Qtr 2018'!Print_Area</vt:lpstr>
      <vt:lpstr>'20% IRA 3rd Qtr 2018'!Print_Titles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USER</cp:lastModifiedBy>
  <cp:lastPrinted>2018-11-14T07:48:25Z</cp:lastPrinted>
  <dcterms:created xsi:type="dcterms:W3CDTF">2014-03-05T07:09:00Z</dcterms:created>
  <dcterms:modified xsi:type="dcterms:W3CDTF">2018-12-04T00:54:50Z</dcterms:modified>
</cp:coreProperties>
</file>